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AKCE\PROJEKTY\OSVC\Chodnik_Billa_DUSP\Šedý Vlk\"/>
    </mc:Choice>
  </mc:AlternateContent>
  <bookViews>
    <workbookView xWindow="0" yWindow="0" windowWidth="0" windowHeight="0"/>
  </bookViews>
  <sheets>
    <sheet name="Rekapitulace stavby" sheetId="1" r:id="rId1"/>
    <sheet name="B0 - Ostatní a vedlejší n..." sheetId="2" r:id="rId2"/>
    <sheet name="B1 - Chodník a přechod ul..." sheetId="3" r:id="rId3"/>
    <sheet name="B2 - Oprava komunikace ke..." sheetId="4" r:id="rId4"/>
    <sheet name="B3 - VO nasvětlení přecho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'B0 - Ostatní a vedlejší n...'!$C$122:$K$163</definedName>
    <definedName name="_xlnm.Print_Area" localSheetId="1">'B0 - Ostatní a vedlejší n...'!$C$4:$J$76,'B0 - Ostatní a vedlejší n...'!$C$82:$J$104,'B0 - Ostatní a vedlejší n...'!$C$110:$J$163</definedName>
    <definedName name="_xlnm.Print_Titles" localSheetId="1">'B0 - Ostatní a vedlejší n...'!$122:$122</definedName>
    <definedName name="_xlnm._FilterDatabase" localSheetId="2" hidden="1">'B1 - Chodník a přechod ul...'!$C$127:$K$585</definedName>
    <definedName name="_xlnm.Print_Area" localSheetId="2">'B1 - Chodník a přechod ul...'!$C$4:$J$76,'B1 - Chodník a přechod ul...'!$C$82:$J$109,'B1 - Chodník a přechod ul...'!$C$115:$J$585</definedName>
    <definedName name="_xlnm.Print_Titles" localSheetId="2">'B1 - Chodník a přechod ul...'!$127:$127</definedName>
    <definedName name="_xlnm._FilterDatabase" localSheetId="3" hidden="1">'B2 - Oprava komunikace ke...'!$C$124:$K$298</definedName>
    <definedName name="_xlnm.Print_Area" localSheetId="3">'B2 - Oprava komunikace ke...'!$C$4:$J$76,'B2 - Oprava komunikace ke...'!$C$82:$J$106,'B2 - Oprava komunikace ke...'!$C$112:$J$298</definedName>
    <definedName name="_xlnm.Print_Titles" localSheetId="3">'B2 - Oprava komunikace ke...'!$124:$124</definedName>
    <definedName name="_xlnm._FilterDatabase" localSheetId="4" hidden="1">'B3 - VO nasvětlení přecho...'!$C$126:$K$248</definedName>
    <definedName name="_xlnm.Print_Area" localSheetId="4">'B3 - VO nasvětlení přecho...'!$C$4:$J$76,'B3 - VO nasvětlení přecho...'!$C$82:$J$108,'B3 - VO nasvětlení přecho...'!$C$114:$J$248</definedName>
    <definedName name="_xlnm.Print_Titles" localSheetId="4">'B3 - VO nasvětlení přecho...'!$126:$126</definedName>
    <definedName name="_xlnm.Print_Area" localSheetId="5">'Seznam figur'!$C$4:$G$232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128"/>
  <c r="J37"/>
  <c r="J36"/>
  <c i="1" r="AY98"/>
  <c i="5" r="J35"/>
  <c i="1" r="AX98"/>
  <c i="5"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97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T269"/>
  <c r="R270"/>
  <c r="R269"/>
  <c r="P270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89"/>
  <c r="E7"/>
  <c r="E85"/>
  <c i="3" r="J37"/>
  <c r="J36"/>
  <c i="1" r="AY96"/>
  <c i="3" r="J35"/>
  <c i="1" r="AX96"/>
  <c i="3" r="BI582"/>
  <c r="BH582"/>
  <c r="BG582"/>
  <c r="BF582"/>
  <c r="T582"/>
  <c r="R582"/>
  <c r="P582"/>
  <c r="BI579"/>
  <c r="BH579"/>
  <c r="BG579"/>
  <c r="BF579"/>
  <c r="T579"/>
  <c r="R579"/>
  <c r="P579"/>
  <c r="BI575"/>
  <c r="BH575"/>
  <c r="BG575"/>
  <c r="BF575"/>
  <c r="T575"/>
  <c r="T574"/>
  <c r="R575"/>
  <c r="R574"/>
  <c r="P575"/>
  <c r="P574"/>
  <c r="BI569"/>
  <c r="BH569"/>
  <c r="BG569"/>
  <c r="BF569"/>
  <c r="T569"/>
  <c r="R569"/>
  <c r="P569"/>
  <c r="BI563"/>
  <c r="BH563"/>
  <c r="BG563"/>
  <c r="BF563"/>
  <c r="T563"/>
  <c r="R563"/>
  <c r="P563"/>
  <c r="BI556"/>
  <c r="BH556"/>
  <c r="BG556"/>
  <c r="BF556"/>
  <c r="T556"/>
  <c r="R556"/>
  <c r="P556"/>
  <c r="BI551"/>
  <c r="BH551"/>
  <c r="BG551"/>
  <c r="BF551"/>
  <c r="T551"/>
  <c r="R551"/>
  <c r="P551"/>
  <c r="BI548"/>
  <c r="BH548"/>
  <c r="BG548"/>
  <c r="BF548"/>
  <c r="T548"/>
  <c r="R548"/>
  <c r="P548"/>
  <c r="BI539"/>
  <c r="BH539"/>
  <c r="BG539"/>
  <c r="BF539"/>
  <c r="T539"/>
  <c r="R539"/>
  <c r="P539"/>
  <c r="BI536"/>
  <c r="BH536"/>
  <c r="BG536"/>
  <c r="BF536"/>
  <c r="T536"/>
  <c r="R536"/>
  <c r="P536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125"/>
  <c r="J17"/>
  <c r="J12"/>
  <c r="J89"/>
  <c r="E7"/>
  <c r="E85"/>
  <c i="2" r="J37"/>
  <c r="J36"/>
  <c i="1" r="AY95"/>
  <c i="2" r="J35"/>
  <c i="1" r="AX95"/>
  <c i="2"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113"/>
  <c i="1" r="L90"/>
  <c r="AM90"/>
  <c r="AM89"/>
  <c r="L89"/>
  <c r="AM87"/>
  <c r="L87"/>
  <c r="L85"/>
  <c r="L84"/>
  <c i="2" r="BK161"/>
  <c r="BK155"/>
  <c r="J147"/>
  <c r="J130"/>
  <c i="1" r="AS94"/>
  <c i="3" r="BK569"/>
  <c r="J530"/>
  <c r="J516"/>
  <c r="J466"/>
  <c r="BK438"/>
  <c r="BK410"/>
  <c r="J398"/>
  <c r="BK362"/>
  <c r="BK309"/>
  <c r="J268"/>
  <c r="J236"/>
  <c r="BK223"/>
  <c r="BK216"/>
  <c r="J207"/>
  <c r="BK184"/>
  <c r="J569"/>
  <c r="BK548"/>
  <c r="J519"/>
  <c r="BK507"/>
  <c r="BK472"/>
  <c r="BK442"/>
  <c r="J425"/>
  <c r="J410"/>
  <c r="BK378"/>
  <c r="BK336"/>
  <c r="BK320"/>
  <c r="J285"/>
  <c r="BK239"/>
  <c r="J199"/>
  <c r="BK163"/>
  <c r="BK139"/>
  <c r="J551"/>
  <c r="BK504"/>
  <c r="BK492"/>
  <c r="BK469"/>
  <c r="J453"/>
  <c r="J442"/>
  <c r="BK413"/>
  <c r="BK384"/>
  <c r="BK366"/>
  <c r="BK342"/>
  <c r="BK301"/>
  <c r="J275"/>
  <c r="J239"/>
  <c r="BK220"/>
  <c r="BK192"/>
  <c r="BK150"/>
  <c r="J582"/>
  <c r="J579"/>
  <c r="J507"/>
  <c r="J480"/>
  <c r="J455"/>
  <c r="J416"/>
  <c r="BK370"/>
  <c r="J339"/>
  <c r="J317"/>
  <c r="BK305"/>
  <c r="BK261"/>
  <c r="J169"/>
  <c r="BK153"/>
  <c r="BK144"/>
  <c i="4" r="BK285"/>
  <c r="BK265"/>
  <c r="J229"/>
  <c r="J202"/>
  <c r="BK183"/>
  <c r="BK291"/>
  <c r="BK270"/>
  <c r="J238"/>
  <c r="BK229"/>
  <c r="J190"/>
  <c r="BK152"/>
  <c r="J134"/>
  <c r="J242"/>
  <c r="BK187"/>
  <c r="J158"/>
  <c r="J296"/>
  <c r="BK279"/>
  <c r="BK249"/>
  <c r="BK235"/>
  <c r="BK226"/>
  <c r="BK206"/>
  <c r="BK171"/>
  <c r="BK147"/>
  <c r="BK131"/>
  <c i="5" r="BK227"/>
  <c r="BK203"/>
  <c r="BK187"/>
  <c r="BK168"/>
  <c r="J154"/>
  <c r="J143"/>
  <c r="J131"/>
  <c r="BK221"/>
  <c r="BK213"/>
  <c r="BK198"/>
  <c r="BK174"/>
  <c r="J164"/>
  <c r="BK152"/>
  <c r="BK141"/>
  <c r="BK243"/>
  <c r="J213"/>
  <c r="J196"/>
  <c r="J179"/>
  <c r="BK139"/>
  <c r="BK233"/>
  <c r="BK215"/>
  <c r="J198"/>
  <c r="BK181"/>
  <c r="BK164"/>
  <c r="J145"/>
  <c i="2" r="J157"/>
  <c r="J151"/>
  <c r="J138"/>
  <c r="BK135"/>
  <c r="J141"/>
  <c r="J135"/>
  <c i="3" r="J575"/>
  <c r="J548"/>
  <c r="BK513"/>
  <c r="J495"/>
  <c r="J463"/>
  <c r="BK422"/>
  <c r="BK404"/>
  <c r="J375"/>
  <c r="BK359"/>
  <c r="BK317"/>
  <c r="J271"/>
  <c r="J251"/>
  <c r="J229"/>
  <c r="J216"/>
  <c r="J204"/>
  <c r="BK180"/>
  <c r="J144"/>
  <c r="J536"/>
  <c r="J513"/>
  <c r="BK489"/>
  <c r="BK453"/>
  <c r="BK432"/>
  <c r="BK390"/>
  <c r="J384"/>
  <c r="BK354"/>
  <c r="J332"/>
  <c r="J298"/>
  <c r="J261"/>
  <c r="BK245"/>
  <c r="BK229"/>
  <c r="BK189"/>
  <c r="J153"/>
  <c r="J556"/>
  <c r="BK519"/>
  <c r="BK495"/>
  <c r="J477"/>
  <c r="BK457"/>
  <c r="BK449"/>
  <c r="J422"/>
  <c r="J395"/>
  <c r="J378"/>
  <c r="J359"/>
  <c r="BK339"/>
  <c r="J294"/>
  <c r="J280"/>
  <c r="BK255"/>
  <c r="BK213"/>
  <c r="BK199"/>
  <c r="J166"/>
  <c r="BK131"/>
  <c r="BK579"/>
  <c r="BK536"/>
  <c r="BK477"/>
  <c r="BK466"/>
  <c r="BK428"/>
  <c r="J401"/>
  <c r="BK324"/>
  <c r="J309"/>
  <c r="J290"/>
  <c r="J264"/>
  <c r="BK172"/>
  <c r="BK156"/>
  <c r="J147"/>
  <c i="4" r="J277"/>
  <c r="J261"/>
  <c r="BK219"/>
  <c r="J198"/>
  <c r="J179"/>
  <c r="J137"/>
  <c r="BK277"/>
  <c r="J249"/>
  <c r="BK232"/>
  <c r="BK202"/>
  <c r="J175"/>
  <c r="BK137"/>
  <c r="BK261"/>
  <c r="BK194"/>
  <c r="BK155"/>
  <c r="BK128"/>
  <c r="J288"/>
  <c r="BK253"/>
  <c r="J232"/>
  <c r="BK209"/>
  <c r="J194"/>
  <c r="J161"/>
  <c r="BK134"/>
  <c i="5" r="J221"/>
  <c r="BK193"/>
  <c r="BK185"/>
  <c r="J162"/>
  <c r="J152"/>
  <c r="BK137"/>
  <c r="BK224"/>
  <c r="J215"/>
  <c r="J205"/>
  <c r="J190"/>
  <c r="BK172"/>
  <c r="BK162"/>
  <c r="BK143"/>
  <c r="BK247"/>
  <c r="J219"/>
  <c r="J201"/>
  <c r="J181"/>
  <c r="J170"/>
  <c r="BK241"/>
  <c r="J227"/>
  <c r="J209"/>
  <c r="J193"/>
  <c r="BK170"/>
  <c r="BK154"/>
  <c r="J133"/>
  <c i="2" r="BK157"/>
  <c r="BK151"/>
  <c r="BK141"/>
  <c r="J127"/>
  <c r="BK147"/>
  <c r="BK138"/>
  <c r="BK127"/>
  <c i="3" r="BK556"/>
  <c r="BK522"/>
  <c r="BK498"/>
  <c r="BK483"/>
  <c r="J460"/>
  <c r="J432"/>
  <c r="BK407"/>
  <c r="BK387"/>
  <c r="BK350"/>
  <c r="BK298"/>
  <c r="J257"/>
  <c r="J232"/>
  <c r="J220"/>
  <c r="J210"/>
  <c r="J189"/>
  <c r="J156"/>
  <c r="J563"/>
  <c r="BK530"/>
  <c r="J510"/>
  <c r="BK486"/>
  <c r="BK445"/>
  <c r="BK435"/>
  <c r="BK416"/>
  <c r="BK395"/>
  <c r="J387"/>
  <c r="J370"/>
  <c r="J324"/>
  <c r="BK290"/>
  <c r="J255"/>
  <c r="BK232"/>
  <c r="BK204"/>
  <c r="BK160"/>
  <c r="J131"/>
  <c r="J522"/>
  <c r="J498"/>
  <c r="BK480"/>
  <c r="BK460"/>
  <c r="BK451"/>
  <c r="BK425"/>
  <c r="BK398"/>
  <c r="BK381"/>
  <c r="J362"/>
  <c r="J345"/>
  <c r="J305"/>
  <c r="BK285"/>
  <c r="BK257"/>
  <c r="BK226"/>
  <c r="BK207"/>
  <c r="J177"/>
  <c r="J136"/>
  <c r="BK551"/>
  <c r="BK510"/>
  <c r="J483"/>
  <c r="J469"/>
  <c r="J435"/>
  <c r="J407"/>
  <c r="J342"/>
  <c r="J320"/>
  <c r="J301"/>
  <c r="BK268"/>
  <c r="BK177"/>
  <c r="J160"/>
  <c r="BK136"/>
  <c i="4" r="BK288"/>
  <c r="J270"/>
  <c r="BK246"/>
  <c r="J206"/>
  <c r="J187"/>
  <c r="BK158"/>
  <c r="BK282"/>
  <c r="J265"/>
  <c r="J235"/>
  <c r="J219"/>
  <c r="BK179"/>
  <c r="J140"/>
  <c r="J285"/>
  <c r="J223"/>
  <c r="J171"/>
  <c r="J147"/>
  <c r="BK296"/>
  <c r="J282"/>
  <c r="J246"/>
  <c r="BK238"/>
  <c r="BK223"/>
  <c r="BK175"/>
  <c r="J155"/>
  <c r="J144"/>
  <c i="5" r="J237"/>
  <c r="J211"/>
  <c r="BK190"/>
  <c r="J177"/>
  <c r="BK156"/>
  <c r="BK148"/>
  <c r="J141"/>
  <c r="J243"/>
  <c r="J217"/>
  <c r="J187"/>
  <c r="J168"/>
  <c r="J156"/>
  <c r="J148"/>
  <c r="BK131"/>
  <c r="J241"/>
  <c r="BK209"/>
  <c r="J185"/>
  <c r="J172"/>
  <c r="BK135"/>
  <c r="BK230"/>
  <c r="BK217"/>
  <c r="BK205"/>
  <c r="J174"/>
  <c r="BK158"/>
  <c r="J139"/>
  <c i="2" r="J161"/>
  <c r="J155"/>
  <c r="BK144"/>
  <c r="BK125"/>
  <c r="J144"/>
  <c r="BK130"/>
  <c r="J125"/>
  <c i="3" r="BK563"/>
  <c r="BK525"/>
  <c r="J501"/>
  <c r="J492"/>
  <c r="J449"/>
  <c r="J428"/>
  <c r="BK401"/>
  <c r="J366"/>
  <c r="J336"/>
  <c r="BK275"/>
  <c r="J245"/>
  <c r="J223"/>
  <c r="J213"/>
  <c r="J192"/>
  <c r="J172"/>
  <c r="BK539"/>
  <c r="BK516"/>
  <c r="J504"/>
  <c r="J457"/>
  <c r="J438"/>
  <c r="J419"/>
  <c r="J404"/>
  <c r="J381"/>
  <c r="J350"/>
  <c r="J328"/>
  <c r="J312"/>
  <c r="BK264"/>
  <c r="BK251"/>
  <c r="J226"/>
  <c r="BK169"/>
  <c r="BK147"/>
  <c r="J525"/>
  <c r="BK501"/>
  <c r="J489"/>
  <c r="BK463"/>
  <c r="BK455"/>
  <c r="J445"/>
  <c r="BK419"/>
  <c r="J390"/>
  <c r="BK375"/>
  <c r="J354"/>
  <c r="BK328"/>
  <c r="BK280"/>
  <c r="BK271"/>
  <c r="BK236"/>
  <c r="BK210"/>
  <c r="J184"/>
  <c r="J163"/>
  <c r="BK582"/>
  <c r="BK575"/>
  <c r="J539"/>
  <c r="J486"/>
  <c r="J472"/>
  <c r="J451"/>
  <c r="J413"/>
  <c r="BK345"/>
  <c r="BK332"/>
  <c r="BK312"/>
  <c r="BK294"/>
  <c r="J180"/>
  <c r="BK166"/>
  <c r="J150"/>
  <c r="J139"/>
  <c i="4" r="J291"/>
  <c r="BK274"/>
  <c r="J253"/>
  <c r="J215"/>
  <c r="BK190"/>
  <c r="BK166"/>
  <c r="BK293"/>
  <c r="J279"/>
  <c r="J256"/>
  <c r="J226"/>
  <c r="J183"/>
  <c r="BK144"/>
  <c r="J131"/>
  <c r="BK256"/>
  <c r="J209"/>
  <c r="BK161"/>
  <c r="BK140"/>
  <c r="J293"/>
  <c r="J274"/>
  <c r="BK242"/>
  <c r="BK215"/>
  <c r="BK198"/>
  <c r="J166"/>
  <c r="J152"/>
  <c r="J128"/>
  <c i="5" r="J233"/>
  <c r="BK207"/>
  <c r="BK201"/>
  <c r="BK179"/>
  <c r="J158"/>
  <c r="BK145"/>
  <c r="J135"/>
  <c r="BK237"/>
  <c r="BK219"/>
  <c r="J207"/>
  <c r="BK196"/>
  <c r="BK177"/>
  <c r="J166"/>
  <c r="BK150"/>
  <c r="J137"/>
  <c r="J247"/>
  <c r="J230"/>
  <c r="J203"/>
  <c r="BK183"/>
  <c r="J150"/>
  <c r="BK133"/>
  <c r="J224"/>
  <c r="BK211"/>
  <c r="J183"/>
  <c r="BK166"/>
  <c i="2" l="1" r="R124"/>
  <c r="BK134"/>
  <c r="J134"/>
  <c r="J100"/>
  <c r="BK154"/>
  <c r="J154"/>
  <c r="J102"/>
  <c i="3" r="P130"/>
  <c r="P308"/>
  <c r="BK316"/>
  <c r="J316"/>
  <c r="J100"/>
  <c r="BK323"/>
  <c r="J323"/>
  <c r="J101"/>
  <c r="R331"/>
  <c r="R369"/>
  <c r="BK431"/>
  <c r="J431"/>
  <c r="J104"/>
  <c r="P529"/>
  <c r="BK578"/>
  <c r="BK577"/>
  <c i="4" r="T127"/>
  <c r="P205"/>
  <c r="BK218"/>
  <c r="J218"/>
  <c r="J100"/>
  <c r="BK241"/>
  <c r="J241"/>
  <c r="J101"/>
  <c r="BK281"/>
  <c r="J281"/>
  <c r="J105"/>
  <c i="2" r="P124"/>
  <c r="R134"/>
  <c r="R133"/>
  <c r="R154"/>
  <c i="3" r="R130"/>
  <c r="BK308"/>
  <c r="J308"/>
  <c r="J99"/>
  <c r="T316"/>
  <c r="T323"/>
  <c r="T331"/>
  <c r="T369"/>
  <c r="T431"/>
  <c r="T529"/>
  <c r="T578"/>
  <c r="T577"/>
  <c i="4" r="BK127"/>
  <c r="J127"/>
  <c r="J98"/>
  <c r="T205"/>
  <c r="P218"/>
  <c r="P241"/>
  <c r="BK273"/>
  <c r="BK272"/>
  <c r="J272"/>
  <c r="J103"/>
  <c r="P273"/>
  <c r="P281"/>
  <c i="5" r="BK130"/>
  <c r="J130"/>
  <c r="J99"/>
  <c r="P130"/>
  <c r="P129"/>
  <c r="P161"/>
  <c r="BK176"/>
  <c r="J176"/>
  <c r="J102"/>
  <c r="T176"/>
  <c r="R189"/>
  <c i="2" r="T124"/>
  <c r="T134"/>
  <c r="T133"/>
  <c r="T154"/>
  <c i="3" r="T130"/>
  <c r="R308"/>
  <c r="P316"/>
  <c r="P323"/>
  <c r="BK331"/>
  <c r="J331"/>
  <c r="J102"/>
  <c r="P369"/>
  <c r="P431"/>
  <c r="R529"/>
  <c r="P578"/>
  <c r="P577"/>
  <c i="4" r="P127"/>
  <c r="P126"/>
  <c r="R205"/>
  <c r="T218"/>
  <c r="T241"/>
  <c r="R273"/>
  <c r="T281"/>
  <c i="5" r="R130"/>
  <c r="R129"/>
  <c r="BK161"/>
  <c r="J161"/>
  <c r="J101"/>
  <c r="R161"/>
  <c r="BK189"/>
  <c r="J189"/>
  <c r="J103"/>
  <c r="P189"/>
  <c i="2" r="BK124"/>
  <c r="J124"/>
  <c r="J97"/>
  <c r="P134"/>
  <c r="P133"/>
  <c r="P154"/>
  <c i="3" r="BK130"/>
  <c r="J130"/>
  <c r="J98"/>
  <c r="T308"/>
  <c r="R316"/>
  <c r="R323"/>
  <c r="P331"/>
  <c r="BK369"/>
  <c r="J369"/>
  <c r="J103"/>
  <c r="R431"/>
  <c r="BK529"/>
  <c r="J529"/>
  <c r="J105"/>
  <c r="R578"/>
  <c r="R577"/>
  <c i="4" r="R127"/>
  <c r="R126"/>
  <c r="BK205"/>
  <c r="J205"/>
  <c r="J99"/>
  <c r="R218"/>
  <c r="R241"/>
  <c r="T273"/>
  <c r="T272"/>
  <c r="R281"/>
  <c i="5" r="T130"/>
  <c r="T129"/>
  <c r="T161"/>
  <c r="P176"/>
  <c r="R176"/>
  <c r="T189"/>
  <c r="BK240"/>
  <c r="J240"/>
  <c r="J106"/>
  <c r="P240"/>
  <c r="P235"/>
  <c r="R240"/>
  <c r="R235"/>
  <c r="T240"/>
  <c r="T235"/>
  <c i="2" r="BK150"/>
  <c r="J150"/>
  <c r="J101"/>
  <c r="BK160"/>
  <c r="J160"/>
  <c r="J103"/>
  <c i="3" r="BK574"/>
  <c r="J574"/>
  <c r="J106"/>
  <c i="4" r="BK269"/>
  <c r="J269"/>
  <c r="J102"/>
  <c i="2" r="BK129"/>
  <c r="J129"/>
  <c r="J98"/>
  <c i="5" r="BK236"/>
  <c r="J236"/>
  <c r="J105"/>
  <c r="BK246"/>
  <c r="J246"/>
  <c r="J107"/>
  <c i="4" r="J273"/>
  <c r="J104"/>
  <c i="5" r="J121"/>
  <c r="F124"/>
  <c r="BE137"/>
  <c r="BE139"/>
  <c r="BE156"/>
  <c r="BE174"/>
  <c r="BE177"/>
  <c r="BE183"/>
  <c r="BE187"/>
  <c r="BE190"/>
  <c r="BE193"/>
  <c r="BE201"/>
  <c r="BE203"/>
  <c r="BE219"/>
  <c r="BE224"/>
  <c r="BE237"/>
  <c r="E117"/>
  <c r="BE135"/>
  <c r="BE141"/>
  <c r="BE143"/>
  <c r="BE145"/>
  <c r="BE148"/>
  <c r="BE150"/>
  <c r="BE152"/>
  <c r="BE154"/>
  <c r="BE166"/>
  <c r="BE205"/>
  <c r="BE213"/>
  <c r="BE215"/>
  <c r="BE217"/>
  <c r="BE221"/>
  <c r="BE247"/>
  <c r="BE133"/>
  <c r="BE158"/>
  <c r="BE168"/>
  <c r="BE179"/>
  <c r="BE181"/>
  <c r="BE185"/>
  <c r="BE198"/>
  <c r="BE207"/>
  <c r="BE227"/>
  <c r="BE230"/>
  <c r="BE233"/>
  <c r="BE241"/>
  <c r="BE131"/>
  <c r="BE162"/>
  <c r="BE164"/>
  <c r="BE170"/>
  <c r="BE172"/>
  <c r="BE196"/>
  <c r="BE209"/>
  <c r="BE211"/>
  <c r="BE243"/>
  <c i="3" r="J578"/>
  <c r="J108"/>
  <c i="4" r="E115"/>
  <c r="BE183"/>
  <c r="BE187"/>
  <c r="BE232"/>
  <c r="BE246"/>
  <c r="BE256"/>
  <c r="BE265"/>
  <c r="BE277"/>
  <c r="BE291"/>
  <c r="BE293"/>
  <c r="BE296"/>
  <c r="J92"/>
  <c r="J119"/>
  <c r="BE134"/>
  <c r="BE147"/>
  <c r="BE166"/>
  <c r="BE175"/>
  <c r="BE179"/>
  <c r="BE190"/>
  <c r="BE198"/>
  <c r="BE202"/>
  <c r="BE215"/>
  <c r="BE223"/>
  <c r="BE226"/>
  <c r="BE229"/>
  <c r="BE242"/>
  <c r="BE270"/>
  <c r="BE274"/>
  <c r="BE279"/>
  <c r="BE288"/>
  <c i="3" r="J577"/>
  <c r="J107"/>
  <c i="4" r="BE137"/>
  <c r="BE155"/>
  <c r="BE161"/>
  <c r="BE194"/>
  <c r="BE206"/>
  <c r="BE209"/>
  <c r="BE219"/>
  <c r="BE238"/>
  <c r="BE261"/>
  <c r="BE285"/>
  <c r="F92"/>
  <c r="BE128"/>
  <c r="BE131"/>
  <c r="BE140"/>
  <c r="BE144"/>
  <c r="BE152"/>
  <c r="BE158"/>
  <c r="BE171"/>
  <c r="BE235"/>
  <c r="BE249"/>
  <c r="BE253"/>
  <c r="BE282"/>
  <c i="3" r="E118"/>
  <c r="J125"/>
  <c r="BE255"/>
  <c r="BE275"/>
  <c r="BE298"/>
  <c r="BE328"/>
  <c r="BE345"/>
  <c r="BE350"/>
  <c r="BE362"/>
  <c r="BE375"/>
  <c r="BE381"/>
  <c r="BE384"/>
  <c r="BE390"/>
  <c r="BE407"/>
  <c r="BE419"/>
  <c r="BE422"/>
  <c r="BE425"/>
  <c r="BE435"/>
  <c r="BE457"/>
  <c r="BE489"/>
  <c r="BE504"/>
  <c r="BE519"/>
  <c r="BE525"/>
  <c r="BE530"/>
  <c r="BE548"/>
  <c r="BE556"/>
  <c r="BE563"/>
  <c r="BE569"/>
  <c r="BE575"/>
  <c r="BE579"/>
  <c r="BE582"/>
  <c r="BE139"/>
  <c r="BE144"/>
  <c r="BE153"/>
  <c r="BE156"/>
  <c r="BE169"/>
  <c r="BE177"/>
  <c r="BE189"/>
  <c r="BE192"/>
  <c r="BE204"/>
  <c r="BE210"/>
  <c r="BE229"/>
  <c r="BE232"/>
  <c r="BE236"/>
  <c r="BE245"/>
  <c r="BE280"/>
  <c r="BE309"/>
  <c r="BE317"/>
  <c r="BE332"/>
  <c r="BE354"/>
  <c r="BE387"/>
  <c r="BE401"/>
  <c r="BE404"/>
  <c r="BE428"/>
  <c r="BE432"/>
  <c r="BE486"/>
  <c r="BE510"/>
  <c r="BE513"/>
  <c r="BE536"/>
  <c r="F92"/>
  <c r="J122"/>
  <c r="BE166"/>
  <c r="BE172"/>
  <c r="BE180"/>
  <c r="BE184"/>
  <c r="BE239"/>
  <c r="BE264"/>
  <c r="BE268"/>
  <c r="BE271"/>
  <c r="BE294"/>
  <c r="BE305"/>
  <c r="BE312"/>
  <c r="BE339"/>
  <c r="BE359"/>
  <c r="BE366"/>
  <c r="BE370"/>
  <c r="BE398"/>
  <c r="BE410"/>
  <c r="BE442"/>
  <c r="BE460"/>
  <c r="BE463"/>
  <c r="BE466"/>
  <c r="BE480"/>
  <c r="BE483"/>
  <c r="BE492"/>
  <c r="BE495"/>
  <c r="BE498"/>
  <c r="BE522"/>
  <c r="BE551"/>
  <c r="BE131"/>
  <c r="BE136"/>
  <c r="BE147"/>
  <c r="BE150"/>
  <c r="BE160"/>
  <c r="BE163"/>
  <c r="BE199"/>
  <c r="BE207"/>
  <c r="BE213"/>
  <c r="BE216"/>
  <c r="BE220"/>
  <c r="BE223"/>
  <c r="BE226"/>
  <c r="BE251"/>
  <c r="BE257"/>
  <c r="BE261"/>
  <c r="BE285"/>
  <c r="BE290"/>
  <c r="BE301"/>
  <c r="BE320"/>
  <c r="BE324"/>
  <c r="BE336"/>
  <c r="BE342"/>
  <c r="BE378"/>
  <c r="BE395"/>
  <c r="BE413"/>
  <c r="BE416"/>
  <c r="BE438"/>
  <c r="BE445"/>
  <c r="BE449"/>
  <c r="BE451"/>
  <c r="BE453"/>
  <c r="BE455"/>
  <c r="BE469"/>
  <c r="BE472"/>
  <c r="BE477"/>
  <c r="BE501"/>
  <c r="BE507"/>
  <c r="BE516"/>
  <c r="BE539"/>
  <c i="2" r="J89"/>
  <c r="J92"/>
  <c r="F120"/>
  <c r="BE125"/>
  <c r="BE127"/>
  <c r="E85"/>
  <c r="BE130"/>
  <c r="BE135"/>
  <c r="BE138"/>
  <c r="BE141"/>
  <c r="BE144"/>
  <c r="BE147"/>
  <c r="BE151"/>
  <c r="BE155"/>
  <c r="BE157"/>
  <c r="BE161"/>
  <c r="J34"/>
  <c i="1" r="AW95"/>
  <c i="3" r="F35"/>
  <c i="1" r="BB96"/>
  <c i="4" r="F34"/>
  <c i="1" r="BA97"/>
  <c i="5" r="F34"/>
  <c i="1" r="BA98"/>
  <c i="2" r="F34"/>
  <c i="1" r="BA95"/>
  <c i="3" r="J34"/>
  <c i="1" r="AW96"/>
  <c i="4" r="F37"/>
  <c i="1" r="BD97"/>
  <c i="4" r="F35"/>
  <c i="1" r="BB97"/>
  <c i="5" r="F36"/>
  <c i="1" r="BC98"/>
  <c i="2" r="F35"/>
  <c i="1" r="BB95"/>
  <c i="2" r="F37"/>
  <c i="1" r="BD95"/>
  <c i="3" r="F37"/>
  <c i="1" r="BD96"/>
  <c i="3" r="F34"/>
  <c i="1" r="BA96"/>
  <c i="4" r="F36"/>
  <c i="1" r="BC97"/>
  <c i="5" r="F35"/>
  <c i="1" r="BB98"/>
  <c i="5" r="F37"/>
  <c i="1" r="BD98"/>
  <c i="2" r="F36"/>
  <c i="1" r="BC95"/>
  <c i="3" r="F36"/>
  <c i="1" r="BC96"/>
  <c i="4" r="J34"/>
  <c i="1" r="AW97"/>
  <c i="5" r="J34"/>
  <c i="1" r="AW98"/>
  <c i="2" l="1" r="T123"/>
  <c r="P123"/>
  <c i="1" r="AU95"/>
  <c i="3" r="R129"/>
  <c r="R128"/>
  <c i="5" r="T160"/>
  <c r="R160"/>
  <c r="R127"/>
  <c i="3" r="T129"/>
  <c r="T128"/>
  <c i="5" r="P160"/>
  <c r="T127"/>
  <c i="4" r="R272"/>
  <c r="R125"/>
  <c i="5" r="P127"/>
  <c i="1" r="AU98"/>
  <c i="4" r="P272"/>
  <c r="P125"/>
  <c i="1" r="AU97"/>
  <c i="4" r="T126"/>
  <c r="T125"/>
  <c i="3" r="P129"/>
  <c r="P128"/>
  <c i="1" r="AU96"/>
  <c i="2" r="R123"/>
  <c i="4" r="BK126"/>
  <c r="J126"/>
  <c r="J97"/>
  <c i="5" r="BK160"/>
  <c r="J160"/>
  <c r="J100"/>
  <c i="2" r="BK133"/>
  <c r="J133"/>
  <c r="J99"/>
  <c i="3" r="BK129"/>
  <c r="J129"/>
  <c r="J97"/>
  <c i="5" r="BK129"/>
  <c r="J129"/>
  <c r="J98"/>
  <c r="BK235"/>
  <c r="J235"/>
  <c r="J104"/>
  <c i="2" r="F33"/>
  <c i="1" r="AZ95"/>
  <c i="4" r="F33"/>
  <c i="1" r="AZ97"/>
  <c i="5" r="F33"/>
  <c i="1" r="AZ98"/>
  <c r="BB94"/>
  <c r="W31"/>
  <c i="3" r="F33"/>
  <c i="1" r="AZ96"/>
  <c i="2" r="J33"/>
  <c i="1" r="AV95"/>
  <c r="AT95"/>
  <c i="4" r="J33"/>
  <c i="1" r="AV97"/>
  <c r="AT97"/>
  <c r="BA94"/>
  <c r="AW94"/>
  <c r="AK30"/>
  <c r="BC94"/>
  <c r="AY94"/>
  <c i="5" r="J33"/>
  <c i="1" r="AV98"/>
  <c r="AT98"/>
  <c r="BD94"/>
  <c r="W33"/>
  <c i="3" r="J33"/>
  <c i="1" r="AV96"/>
  <c r="AT96"/>
  <c i="2" l="1" r="BK123"/>
  <c r="J123"/>
  <c i="3" r="BK128"/>
  <c r="J128"/>
  <c r="J96"/>
  <c i="5" r="BK127"/>
  <c r="J127"/>
  <c r="J96"/>
  <c i="4" r="BK125"/>
  <c r="J125"/>
  <c r="J96"/>
  <c i="1" r="AU94"/>
  <c i="2" r="J30"/>
  <c i="1" r="AG95"/>
  <c r="W32"/>
  <c r="AZ94"/>
  <c r="AV94"/>
  <c r="AK29"/>
  <c r="AX94"/>
  <c r="W30"/>
  <c i="2" l="1" r="J39"/>
  <c r="J96"/>
  <c i="1" r="AN95"/>
  <c i="3" r="J30"/>
  <c i="1" r="AG96"/>
  <c i="5" r="J30"/>
  <c i="1" r="AG98"/>
  <c i="4" r="J30"/>
  <c i="1" r="AG97"/>
  <c r="AG94"/>
  <c r="AK26"/>
  <c r="AT94"/>
  <c r="AN94"/>
  <c r="W29"/>
  <c l="1" r="AN97"/>
  <c i="5" r="J39"/>
  <c i="4" r="J39"/>
  <c i="3" r="J39"/>
  <c i="1" r="AN98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<sst xmlns="http://schemas.openxmlformats.org/spreadsheetml/2006/main">
  <si>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</si>
  <si>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</si>
  <si>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</si>
  <si>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</si>
  <si>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{c3399751-5304-41d1-a738-f930bd661cce}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</si>
  <si>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</si>
  <si>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</si>
  <si>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</si>
  <si>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</si>
  <si>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</si>
  <si>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</si>
  <si>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</si>
  <si>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</si>
  <si>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</si>
  <si>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</si>
  <si>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</si>
  <si>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</si>
  <si>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ul.Frýdecká a ul.Studentská v Českém Těšíně</t>
  </si>
  <si>
    <t>KSO:</t>
  </si>
  <si>
    <t>CC-CZ:</t>
  </si>
  <si>
    <t>Místo:</t>
  </si>
  <si>
    <t>Český Těšín</t>
  </si>
  <si>
    <t>Datum:</t>
  </si>
  <si>
    <t>20. 2. 2023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</si>
  <si>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</si>
  <si>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</si>
  <si>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</si>
  <si>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</si>
  <si>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</si>
  <si>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</si>
  <si>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</si>
  <si>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Ing.Klajmonová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</si>
  <si>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</si>
  <si>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</si>
  <si>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</si>
  <si>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</si>
  <si>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</si>
  <si>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</si>
  <si>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</si>
  <si>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</si>
  <si>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</si>
  <si>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</si>
  <si>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</si>
  <si>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</si>
  <si>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</si>
  <si>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</si>
  <si>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</si>
  <si>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</si>
  <si>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</si>
  <si>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</si>
  <si>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</si>
  <si>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</si>
  <si>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</si>
  <si>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</si>
  <si>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</si>
  <si>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</si>
  <si>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</si>
  <si>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</si>
  <si>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</si>
  <si>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</si>
  <si>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</si>
  <si>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</si>
  <si>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</si>
  <si>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</si>
  <si>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</si>
  <si>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</si>
  <si>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</si>
  <si>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</si>
  <si>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</si>
  <si>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</si>
  <si>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</si>
  <si>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</si>
  <si>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</si>
  <si>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</si>
  <si>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</si>
  <si>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</si>
  <si>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</si>
  <si>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</si>
  <si>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</si>
  <si>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</si>
  <si>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</si>
  <si>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B0</t>
  </si>
  <si>
    <t>Ostatní a vedlejší náklady stavby</t>
  </si>
  <si>
    <t>STA</t>
  </si>
  <si>
    <t>1</t>
  </si>
  <si>
    <t>{9ae66a2f-ee72-46ba-9597-40b9a31578f8}</t>
  </si>
  <si>
    <t>2</t>
  </si>
  <si>
    <t>B1</t>
  </si>
  <si>
    <t>Chodník a přechod ul. Frýdecká x Studentská</t>
  </si>
  <si>
    <t>{fec8fb6b-4304-4ad3-a737-0444234c746e}</t>
  </si>
  <si>
    <t>B2</t>
  </si>
  <si>
    <t>Oprava komunikace ke sport.areálu</t>
  </si>
  <si>
    <t>{cc34d170-13ab-41a1-820b-9f12ee8df2bb}</t>
  </si>
  <si>
    <t>B3</t>
  </si>
  <si>
    <t>VO nasvětlení přechod pro chodce u ul.Studentská</t>
  </si>
  <si>
    <t>{25ede58a-f5c1-4383-a549-d098de4b352e}</t>
  </si>
  <si>
    <t>KRYCÍ LIST SOUPISU PRACÍ</t>
  </si>
  <si>
    <t>Objekt:</t>
  </si>
  <si>
    <t>B0 - Ostatní a vedlejší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</si>
  <si>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</si>
  <si>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</si>
  <si>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</si>
  <si>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</si>
  <si>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</si>
  <si>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</si>
  <si>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PUB - Publicita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</si>
  <si>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</si>
  <si>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</si>
  <si>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</si>
  <si>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</si>
  <si>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</si>
  <si>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</si>
  <si>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</si>
  <si>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</si>
  <si>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</si>
  <si>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</si>
  <si>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</si>
  <si>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</si>
  <si>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</si>
  <si>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</si>
  <si>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</si>
  <si>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</si>
  <si>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</si>
  <si>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</si>
  <si>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</si>
  <si>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</si>
  <si>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</si>
  <si>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</si>
  <si>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</si>
  <si>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049103000</t>
  </si>
  <si>
    <t>Náklady vzniklé v souvislosti s přípravou stavby</t>
  </si>
  <si>
    <t>KPL</t>
  </si>
  <si>
    <t>1948415555</t>
  </si>
  <si>
    <t>PP</t>
  </si>
  <si>
    <t>Náklady vzniklé v souvislosti s realizací stavby</t>
  </si>
  <si>
    <t>049103000.1</t>
  </si>
  <si>
    <t>Náklady vzniklé v souvislosti s realizací stavby</t>
  </si>
  <si>
    <t>835605022</t>
  </si>
  <si>
    <t>PUB</t>
  </si>
  <si>
    <t>Publicita</t>
  </si>
  <si>
    <t>3</t>
  </si>
  <si>
    <t>993R</t>
  </si>
  <si>
    <t>Informační tabule</t>
  </si>
  <si>
    <t>KUS</t>
  </si>
  <si>
    <t>-1236013023</t>
  </si>
  <si>
    <t>Billboard - informace o stavbě rozměr billboard - 1 x 1 m</t>
  </si>
  <si>
    <t>P</t>
  </si>
  <si>
    <t>Poznámka k položce:_x000d_
dodávka,montáž,údržba, demontáž vč.dopravy</t>
  </si>
  <si>
    <t>VRN</t>
  </si>
  <si>
    <t>Vedlejší rozpočtové náklady</t>
  </si>
  <si>
    <t>5</t>
  </si>
  <si>
    <t>VRN1</t>
  </si>
  <si>
    <t>Průzkumné, geodetické a projektové práce</t>
  </si>
  <si>
    <t>012103000</t>
  </si>
  <si>
    <t>Geodetické práce před výstavbou</t>
  </si>
  <si>
    <t>soubor…</t>
  </si>
  <si>
    <t>1024</t>
  </si>
  <si>
    <t>-2089750817</t>
  </si>
  <si>
    <t>VV</t>
  </si>
  <si>
    <t>012203000</t>
  </si>
  <si>
    <t>Geodetické práce při provádění stavby</t>
  </si>
  <si>
    <t>soubor</t>
  </si>
  <si>
    <t>-534966965</t>
  </si>
  <si>
    <t>6</t>
  </si>
  <si>
    <t>012303000</t>
  </si>
  <si>
    <t>Geodetické práce po výstavbě</t>
  </si>
  <si>
    <t>-1432686774</t>
  </si>
  <si>
    <t>7</t>
  </si>
  <si>
    <t>012403000</t>
  </si>
  <si>
    <t>Kartografické práce</t>
  </si>
  <si>
    <t>-1453330815</t>
  </si>
  <si>
    <t>8</t>
  </si>
  <si>
    <t>013254000</t>
  </si>
  <si>
    <t>Dokumentace skutečného provedení stavby</t>
  </si>
  <si>
    <t>1399242575</t>
  </si>
  <si>
    <t>VRN3</t>
  </si>
  <si>
    <t>Zařízení staveniště</t>
  </si>
  <si>
    <t>9</t>
  </si>
  <si>
    <t>030001000</t>
  </si>
  <si>
    <t>-1634666688</t>
  </si>
  <si>
    <t>VRN4</t>
  </si>
  <si>
    <t>Inženýrská činnost</t>
  </si>
  <si>
    <t>10</t>
  </si>
  <si>
    <t>043103000_R1</t>
  </si>
  <si>
    <t>Zkoušky bez rozlišení</t>
  </si>
  <si>
    <t>-885393442</t>
  </si>
  <si>
    <t>11</t>
  </si>
  <si>
    <t>049002000</t>
  </si>
  <si>
    <t>Ostatní inženýrská činnost</t>
  </si>
  <si>
    <t>-926469838</t>
  </si>
  <si>
    <t>"Projednání dopr. opatření a zajištění vydání stanovení přechodného DZ" 1</t>
  </si>
  <si>
    <t>VRN7</t>
  </si>
  <si>
    <t>Provozní vlivy</t>
  </si>
  <si>
    <t>12</t>
  </si>
  <si>
    <t>072002000</t>
  </si>
  <si>
    <t>Silniční provoz - dočasné dopravní značení</t>
  </si>
  <si>
    <t>kpl</t>
  </si>
  <si>
    <t>1950274535</t>
  </si>
  <si>
    <t>Silniční provoz</t>
  </si>
  <si>
    <t>bedneni</t>
  </si>
  <si>
    <t>30</t>
  </si>
  <si>
    <t>drn</t>
  </si>
  <si>
    <t>424,6</t>
  </si>
  <si>
    <t>freza</t>
  </si>
  <si>
    <t>86</t>
  </si>
  <si>
    <t>nasyp</t>
  </si>
  <si>
    <t>215,47</t>
  </si>
  <si>
    <t>odkop</t>
  </si>
  <si>
    <t>124,003</t>
  </si>
  <si>
    <t>odkop_pro_AZ</t>
  </si>
  <si>
    <t>82,103</t>
  </si>
  <si>
    <t>odstr_beton</t>
  </si>
  <si>
    <t>1,603</t>
  </si>
  <si>
    <t>B1 - Chodník a přechod ul. Frýdecká x Studentská</t>
  </si>
  <si>
    <t>odstr_dlazba</t>
  </si>
  <si>
    <t>20,45</t>
  </si>
  <si>
    <t>odstr_dlaždic</t>
  </si>
  <si>
    <t>21,025</t>
  </si>
  <si>
    <t>odstr_kamenivo</t>
  </si>
  <si>
    <t>odstr_kamenivo_chodn</t>
  </si>
  <si>
    <t>14</t>
  </si>
  <si>
    <t>odstr_kusove</t>
  </si>
  <si>
    <t>43,402</t>
  </si>
  <si>
    <t>odstr_obrubnik</t>
  </si>
  <si>
    <t>odstr_sut</t>
  </si>
  <si>
    <t>44,2</t>
  </si>
  <si>
    <t>odstr_zivice</t>
  </si>
  <si>
    <t>odstr_zivice_chod</t>
  </si>
  <si>
    <t>11,245</t>
  </si>
  <si>
    <t>odvoz_odkop</t>
  </si>
  <si>
    <t>167,203</t>
  </si>
  <si>
    <t>ornice</t>
  </si>
  <si>
    <t>127,38</t>
  </si>
  <si>
    <t>ornice_1</t>
  </si>
  <si>
    <t>10,76</t>
  </si>
  <si>
    <t>ryha</t>
  </si>
  <si>
    <t>43,2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</si>
  <si>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</si>
  <si>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</si>
  <si>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</si>
  <si>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</si>
  <si>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</si>
  <si>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</si>
  <si>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</si>
  <si>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</si>
  <si>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</si>
  <si>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</si>
  <si>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</si>
  <si>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</si>
  <si>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</si>
  <si>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</si>
  <si>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</si>
  <si>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</si>
  <si>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</si>
  <si>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</si>
  <si>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-408894597</t>
  </si>
  <si>
    <t>Odstranění křovin a stromů s odstraněním kořenů ručně průměru kmene do 100 mm jakékoliv plochy v rovině nebo ve svahu o sklonu do 1:5</t>
  </si>
  <si>
    <t>"mýcení živého plotu - vlevo" 10</t>
  </si>
  <si>
    <t>"mýcení křovin - vpravo" 25</t>
  </si>
  <si>
    <t>Součet</t>
  </si>
  <si>
    <t>111301111</t>
  </si>
  <si>
    <t>Sejmutí drnu tl do 100 mm s přemístěním do 50 m nebo naložením na dopravní prostředek</t>
  </si>
  <si>
    <t>461284316</t>
  </si>
  <si>
    <t>Sejmutí drnu tl. do 100 mm, v jakékoliv ploše</t>
  </si>
  <si>
    <t>"planimetrováno z autocadu" 424,6</t>
  </si>
  <si>
    <t>112101101</t>
  </si>
  <si>
    <t>Odstranění stromů listnatých průměru kmene přes 100 do 300 mm</t>
  </si>
  <si>
    <t>kus</t>
  </si>
  <si>
    <t>1562355676</t>
  </si>
  <si>
    <t>Odstranění stromů s odřezáním kmene a s odvětvením listnatých, průměru kmene přes 100 do 300 mm</t>
  </si>
  <si>
    <t>"průměr 300" 1</t>
  </si>
  <si>
    <t>"průměr 100-200" 5</t>
  </si>
  <si>
    <t>112251101</t>
  </si>
  <si>
    <t>Odstranění pařezů D přes 100 do 300 mm</t>
  </si>
  <si>
    <t>1511983296</t>
  </si>
  <si>
    <t>Odstranění pařezů strojně s jejich vykopáním nebo vytrháním průměru přes 100 do 300 mm</t>
  </si>
  <si>
    <t>113106121</t>
  </si>
  <si>
    <t>Rozebrání dlažeb z betonových nebo kamenných dlaždic komunikací pro pěší ručně</t>
  </si>
  <si>
    <t>647232189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</si>
  <si>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</si>
  <si>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"stávající chodníky a pěší plochy" 14,5*1,45</t>
  </si>
  <si>
    <t>113106123</t>
  </si>
  <si>
    <t>Rozebrání dlažeb ze zámkových dlaždic komunikací pro pěší ručně</t>
  </si>
  <si>
    <t>-834484587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</si>
  <si>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</si>
  <si>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"v místech napojení chodníku na stávající chodníky a pěší plochy" (7,0*1,35)+(5,5*2,0)</t>
  </si>
  <si>
    <t>113107122</t>
  </si>
  <si>
    <t>Odstranění podkladu z kameniva drceného tl přes 100 do 200 mm ručně</t>
  </si>
  <si>
    <t>1945976832</t>
  </si>
  <si>
    <t>Odstranění podkladů nebo krytů ručně s přemístěním hmot na skládku na vzdálenost do 3 m nebo s naložením na dopravní prostředek z kameniva hrubého drceného, o tl. vrstvy přes 100 do 200 mm</t>
  </si>
  <si>
    <t>"v místech napojení chodníku na stávající chodníky a pěší plochy" 14,0</t>
  </si>
  <si>
    <t>113107131</t>
  </si>
  <si>
    <t>Odstranění podkladu z betonu prostého tl přes 100 do 150 mm ručně</t>
  </si>
  <si>
    <t>-1849842313</t>
  </si>
  <si>
    <t>Odstranění podkladů nebo krytů ručně s přemístěním hmot na skládku na vzdálenost do 3 m nebo s naložením na dopravní prostředek z betonu prostého, o tl. vrstvy přes 100 do 150 mm</t>
  </si>
  <si>
    <t>"odstranění ve stáv.chodníku dobetonávek, žlabů a beton. ploch kolem restaurace U Šedého Vlka"</t>
  </si>
  <si>
    <t>(1.67*0,75)+(1*0,35)</t>
  </si>
  <si>
    <t>113107141</t>
  </si>
  <si>
    <t>Odstranění podkladu živičného tl 50 mm ručně</t>
  </si>
  <si>
    <t>-945432323</t>
  </si>
  <si>
    <t>Odstranění podkladů nebo krytů ručně s přemístěním hmot na skládku na vzdálenost do 3 m nebo s naložením na dopravní prostředek živičných, o tl. vrstvy do 50 mm</t>
  </si>
  <si>
    <t>"odstranění části živičného chodníku na rohu hostince na ul. Na Horkách" 6,5*1,73</t>
  </si>
  <si>
    <t>113107162</t>
  </si>
  <si>
    <t>Odstranění podkladu z kameniva drceného tl přes 100 do 200 mm strojně pl přes 50 do 200 m2</t>
  </si>
  <si>
    <t>-630992309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</si>
  <si>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</si>
  <si>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"odstranění plochy v místech komunikace" 86,0</t>
  </si>
  <si>
    <t>113107183</t>
  </si>
  <si>
    <t>Odstranění podkladu živičného tl přes 100 do 150 mm strojně pl přes 50 do 200 m2</t>
  </si>
  <si>
    <t>-1977747389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</si>
  <si>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</si>
  <si>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113154113</t>
  </si>
  <si>
    <t>Frézování živičného krytu tl 50 mm pruh š 0,5 m pl do 500 m2 bez překážek v trase</t>
  </si>
  <si>
    <t>1488659428</t>
  </si>
  <si>
    <t>Frézování živičného podkladu nebo krytu s naložením na dopravní prostředek plochy do 500 m2 bez překážek v trase pruhu šířky do 0,5 m, tloušťky vrstvy 50 mm</t>
  </si>
  <si>
    <t>86,0</t>
  </si>
  <si>
    <t>13</t>
  </si>
  <si>
    <t>113202111</t>
  </si>
  <si>
    <t>Vytrhání obrub krajníků obrubníků stojatých</t>
  </si>
  <si>
    <t>m</t>
  </si>
  <si>
    <t>785488182</t>
  </si>
  <si>
    <t>Vytrhání obrub s vybouráním lože, s přemístěním hmot na skládku na vzdálenost do 3 m nebo s naložením na dopravní prostředek z krajníků nebo obrubníků stojatých</t>
  </si>
  <si>
    <t>"planimetrováno ze situace - vytrhání krajníků" 38</t>
  </si>
  <si>
    <t>"vytrhání bet.obrubníků" 8+6+34</t>
  </si>
  <si>
    <t>113203111</t>
  </si>
  <si>
    <t>Vytrhání obrub z dlažebních kostek</t>
  </si>
  <si>
    <t>-1906190182</t>
  </si>
  <si>
    <t>Vytrhání obrub s vybouráním lože, s přemístěním hmot na skládku na vzdálenost do 3 m nebo s naložením na dopravní prostředek z dlažebních kostek</t>
  </si>
  <si>
    <t>"planimetrováno ze situace - odstranění dvouřádku ze žul.kostek, očištění + zpětná pokládka" 37</t>
  </si>
  <si>
    <t>121112003</t>
  </si>
  <si>
    <t>Sejmutí ornice tl vrstvy do 200 mm ručně</t>
  </si>
  <si>
    <t>696651332</t>
  </si>
  <si>
    <t>Sejmutí ornice ručně při souvislé ploše, tl. vrstvy do 200 mm</t>
  </si>
  <si>
    <t>"sejmutí ornice v tl. 100mm, uložení na metiskládku"</t>
  </si>
  <si>
    <t>"předpoklad na 30% plochy drnu" 0,3*drn</t>
  </si>
  <si>
    <t>16</t>
  </si>
  <si>
    <t>122101401</t>
  </si>
  <si>
    <t>Vykopávky v zemníku na suchu v hornině tř. 1 a 2 objem do 100 m3</t>
  </si>
  <si>
    <t>m3</t>
  </si>
  <si>
    <t>-1193733811</t>
  </si>
  <si>
    <t>Vykopávky v zemnících na suchu s přehozením výkopku na vzdálenost do 3 m nebo s naložením na dopravní prostředek v horninách tř. 1 a 2 do 100 m3</t>
  </si>
  <si>
    <t>"nákup ornice"</t>
  </si>
  <si>
    <t>"bilance ornice: použití ze stavby 127,4m2*0.10m=12,7m3, nákup 107,6m2*0,1m=10,76m3"</t>
  </si>
  <si>
    <t>17</t>
  </si>
  <si>
    <t>M</t>
  </si>
  <si>
    <t>10364101</t>
  </si>
  <si>
    <t xml:space="preserve">zemina pro terénní úpravy -  ornice</t>
  </si>
  <si>
    <t>t</t>
  </si>
  <si>
    <t>-1071167774</t>
  </si>
  <si>
    <t>ornice_1*1,8</t>
  </si>
  <si>
    <t>18</t>
  </si>
  <si>
    <t>122151103</t>
  </si>
  <si>
    <t>Odkopávky a prokopávky nezapažené v hornině třídy těžitelnosti I skupiny 1 a 2 objem do 100 m3 strojně</t>
  </si>
  <si>
    <t>754327550</t>
  </si>
  <si>
    <t>Odkopávky a prokopávky nezapažené strojně v hornině třídy těžitelnosti I skupiny 1 a 2 přes 50 do 100 m3</t>
  </si>
  <si>
    <t>"zazubení svahu" 0,5*0,35*38,0</t>
  </si>
  <si>
    <t>"odkop pro palisády kolem chodníku" 0,78*0,6*40</t>
  </si>
  <si>
    <t xml:space="preserve">"odkop pro chodník"  38,0*1,45*0,30</t>
  </si>
  <si>
    <t>19</t>
  </si>
  <si>
    <t>132254202</t>
  </si>
  <si>
    <t>Hloubení zapažených rýh š do 2000 mm v hornině třídy těžitelnosti I skupiny 3 objem do 50 m3</t>
  </si>
  <si>
    <t>-32157528</t>
  </si>
  <si>
    <t>Hloubení zapažených rýh šířky přes 800 do 2 000 mm strojně s urovnáním dna do předepsaného profilu a spádu v hornině třídy těžitelnosti I skupiny 3 přes 20 do 50 m3</t>
  </si>
  <si>
    <t>"v místě nových vpustí, v místě nových přípojek"</t>
  </si>
  <si>
    <t>2*(1,5*1,5*1,6)+12,0*(1,5*2,0)</t>
  </si>
  <si>
    <t>20</t>
  </si>
  <si>
    <t>162201401</t>
  </si>
  <si>
    <t>Vodorovné přemístění větví stromů listnatých do 1 km D kmene přes 100 do 300 mm</t>
  </si>
  <si>
    <t>-138239620</t>
  </si>
  <si>
    <t>Vodorovné přemístění větví, kmenů nebo pařezů s naložením, složením a dopravou do 1000 m větví stromů listnatých, průměru kmene přes 100 do 300 mm</t>
  </si>
  <si>
    <t>162201411</t>
  </si>
  <si>
    <t>Vodorovné přemístění kmenů stromů listnatých do 1 km D kmene přes 100 do 300 mm</t>
  </si>
  <si>
    <t>2103058761</t>
  </si>
  <si>
    <t>Vodorovné přemístění větví, kmenů nebo pařezů s naložením, složením a dopravou do 1000 m kmenů stromů listnatých, průměru přes 100 do 300 mm</t>
  </si>
  <si>
    <t>22</t>
  </si>
  <si>
    <t>162201421</t>
  </si>
  <si>
    <t>Vodorovné přemístění pařezů do 1 km D přes 100 do 300 mm</t>
  </si>
  <si>
    <t>1613082574</t>
  </si>
  <si>
    <t>Vodorovné přemístění větví, kmenů nebo pařezů s naložením, složením a dopravou do 1000 m pařezů kmenů, průměru přes 100 do 300 mm</t>
  </si>
  <si>
    <t>23</t>
  </si>
  <si>
    <t>162251102</t>
  </si>
  <si>
    <t>Vodorovné přemístění přes 20 do 50 m výkopku/sypaniny z horniny třídy těžitelnosti I skupiny 1 až 3</t>
  </si>
  <si>
    <t>-263427355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</si>
  <si>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</si>
  <si>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"odvoz ornice na meziskládku pro zpětné rozvrstvení" ornice*0,10</t>
  </si>
  <si>
    <t>24</t>
  </si>
  <si>
    <t>162301501</t>
  </si>
  <si>
    <t>Vodorovné přemístění křovin do 5 km D kmene do 100 mm</t>
  </si>
  <si>
    <t>1777350556</t>
  </si>
  <si>
    <t>Vodorovné přemístění smýcených křovin do průměru kmene 100 mm na vzdálenost do 5 000 m</t>
  </si>
  <si>
    <t>"odvoz mýcených křovin na skládku" 35</t>
  </si>
  <si>
    <t>25</t>
  </si>
  <si>
    <t>162301931</t>
  </si>
  <si>
    <t>Příplatek k vodorovnému přemístění větví stromů listnatých D kmene přes 100 do 300 mm ZKD 1 km</t>
  </si>
  <si>
    <t>-573187213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</si>
  <si>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</si>
  <si>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"odvoz do 5 km na k tomu určenou skládku" 6*4</t>
  </si>
  <si>
    <t>26</t>
  </si>
  <si>
    <t>162301951</t>
  </si>
  <si>
    <t>Příplatek k vodorovnému přemístění kmenů stromů listnatých D kmene přes 100 do 300 mm ZKD 1 km</t>
  </si>
  <si>
    <t>-1627715683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</si>
  <si>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</si>
  <si>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"odvoz do 5 km na k tomu určenou skládku"6*4</t>
  </si>
  <si>
    <t>27</t>
  </si>
  <si>
    <t>162301971</t>
  </si>
  <si>
    <t>Příplatek k vodorovnému přemístění pařezů D přes 100 do 300 mm ZKD 1 km</t>
  </si>
  <si>
    <t>1556099420</t>
  </si>
  <si>
    <t>Vodorovné přemístění větví, kmenů nebo pařezů s naložením, složením a dopravou Příplatek k cenám za každých dalších i započatých 1000 m přes 1000 m pařezů kmenů, průměru přes 100 do 300 mm</t>
  </si>
  <si>
    <t>"odvoz do 5 km" 6*4</t>
  </si>
  <si>
    <t>28</t>
  </si>
  <si>
    <t>162301981</t>
  </si>
  <si>
    <t>Příplatek k vodorovnému přemístění křovin D kmene do 100 mm ZKD 1 km</t>
  </si>
  <si>
    <t>1660405424</t>
  </si>
  <si>
    <t>Vodorovné přemístění smýcených křovin Příplatek k ceně za každých dalších i započatých 1 000 m</t>
  </si>
  <si>
    <t>35*5</t>
  </si>
  <si>
    <t>29</t>
  </si>
  <si>
    <t>162702111</t>
  </si>
  <si>
    <t>Vodorovné přemístění drnu bez naložení se složením přes 5000 do 6000 m</t>
  </si>
  <si>
    <t>1114968576</t>
  </si>
  <si>
    <t>Vodorovné přemístění drnu na suchu na vzdálenost přes 5000 do 6000 m</t>
  </si>
  <si>
    <t>162702119</t>
  </si>
  <si>
    <t>Příplatek k vodorovnému přemístění drnu do 6000 m ZKD 1000 m</t>
  </si>
  <si>
    <t>-422117208</t>
  </si>
  <si>
    <t>Vodorovné přemístění drnu na suchu Příplatek k ceně za každých dalších i započatých 1000 m</t>
  </si>
  <si>
    <t>drn*5</t>
  </si>
  <si>
    <t>31</t>
  </si>
  <si>
    <t>162751117</t>
  </si>
  <si>
    <t>Vodorovné přemístění přes 9 000 do 10000 m výkopku/sypaniny z horniny třídy těžitelnosti I skupiny 1 až 3</t>
  </si>
  <si>
    <t>-900522524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</si>
  <si>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</si>
  <si>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výkopu na skládku - přebytek výkopu"</t>
  </si>
  <si>
    <t>odkop+ryha</t>
  </si>
  <si>
    <t>32</t>
  </si>
  <si>
    <t>167151101</t>
  </si>
  <si>
    <t>Nakládání výkopku z hornin třídy těžitelnosti I skupiny 1 až 3 do 100 m3</t>
  </si>
  <si>
    <t>1262455197</t>
  </si>
  <si>
    <t>Nakládání, skládání a překládání neulehlého výkopku nebo sypaniny strojně nakládání, množství do 100 m3, z horniny třídy těžitelnosti I, skupiny 1 až 3</t>
  </si>
  <si>
    <t>"pro zpětné rozprostření ornice na stavbě" ornice*0,10</t>
  </si>
  <si>
    <t>33</t>
  </si>
  <si>
    <t>171101103</t>
  </si>
  <si>
    <t>Uložení sypaniny z hornin soudržných do násypů zhutněných do 100 % PS</t>
  </si>
  <si>
    <t>314626757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</si>
  <si>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</si>
  <si>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"planimetrováno z řezů a situace v autocadu"</t>
  </si>
  <si>
    <t>0,56*40+4,49*43</t>
  </si>
  <si>
    <t>34</t>
  </si>
  <si>
    <t>583440039R</t>
  </si>
  <si>
    <t>Materiál vhodný do násypů</t>
  </si>
  <si>
    <t>396756735</t>
  </si>
  <si>
    <t>35</t>
  </si>
  <si>
    <t>171152111</t>
  </si>
  <si>
    <t>Uložení sypaniny z hornin nesoudržných a sypkých do násypů zhutněných v aktivní zóně silnic a dálnic</t>
  </si>
  <si>
    <t>-435953440</t>
  </si>
  <si>
    <t>Uložení sypaniny do zhutněných násypů pro silnice, dálnice a letiště s rozprostřením sypaniny ve vrstvách, s hrubým urovnáním a uzavřením povrchu násypu z hornin nesoudržných sypkých v aktivní zóně</t>
  </si>
  <si>
    <t>"výměna podloží v tl. 0,25m (sanace podloží)" 1,23*(235+14+18)*0,25</t>
  </si>
  <si>
    <t>36</t>
  </si>
  <si>
    <t>58344197</t>
  </si>
  <si>
    <t>štěrkodrť frakce 0/63</t>
  </si>
  <si>
    <t>877441023</t>
  </si>
  <si>
    <t>82,103*1,8 'Přepočtené koeficientem množství</t>
  </si>
  <si>
    <t>37</t>
  </si>
  <si>
    <t>171201231</t>
  </si>
  <si>
    <t>Poplatek za uložení zeminy a kamení na recyklační skládce (skládkovné) kód odpadu 17 05 04</t>
  </si>
  <si>
    <t>629451969</t>
  </si>
  <si>
    <t>Poplatek za uložení stavebního odpadu na recyklační skládce (skládkovné) zeminy a kamení zatříděného do Katalogu odpadů pod kódem 17 05 04</t>
  </si>
  <si>
    <t>odvoz_odkop*1,8</t>
  </si>
  <si>
    <t>38</t>
  </si>
  <si>
    <t>171251201</t>
  </si>
  <si>
    <t>Uložení sypaniny na skládky nebo meziskládky</t>
  </si>
  <si>
    <t>-1393834835</t>
  </si>
  <si>
    <t>Uložení sypaniny na skládky nebo meziskládky bez hutnění s upravením uložené sypaniny do předepsaného tvaru</t>
  </si>
  <si>
    <t>39</t>
  </si>
  <si>
    <t>174101101</t>
  </si>
  <si>
    <t>Zásyp jam, šachet rýh nebo kolem objektů sypaninou se zhutněním</t>
  </si>
  <si>
    <t>-1952034623</t>
  </si>
  <si>
    <t>Zásyp sypaninou z jakékoliv horniny strojně s uložením výkopku ve vrstvách se zhutněním jam, šachet, rýh nebo kolem objektů v těchto vykopávkách</t>
  </si>
  <si>
    <t xml:space="preserve">"zásyp nových přípojek a kolem vpustí" </t>
  </si>
  <si>
    <t>2*(0,35*1,5*4*0,6)+12,0*(1,5*0,6)</t>
  </si>
  <si>
    <t>40</t>
  </si>
  <si>
    <t>583440030R</t>
  </si>
  <si>
    <t>materiál vhodný pro zásyp ve vozovce</t>
  </si>
  <si>
    <t>-1891415083</t>
  </si>
  <si>
    <t>kamenivo drcené hrubé frakce 0-16</t>
  </si>
  <si>
    <t>Poznámka k položce:_x000d_
Kamenivo mimo normu</t>
  </si>
  <si>
    <t>41</t>
  </si>
  <si>
    <t>175101201</t>
  </si>
  <si>
    <t>Obsypání objektu nad přilehlým původním terénem sypaninou bez prohození, uloženou do 3 m</t>
  </si>
  <si>
    <t>605956129</t>
  </si>
  <si>
    <t>Obsypání objektů nad přilehlým původním terénem sypaninou z vhodných hornin 1 až 4 nebo materiálem uloženým ve vzdálenosti do 3 m od vnějšího kraje objektu pro jakoukoliv míru zhutnění bez prohození sypaniny</t>
  </si>
  <si>
    <t>"obsyp uličních vpustí" 2*(0,35*1,5*4*0,5)</t>
  </si>
  <si>
    <t>"obsyp přípojek ul. vpustí a žlabu"12,0*(1,5*0,5)</t>
  </si>
  <si>
    <t>42</t>
  </si>
  <si>
    <t>583373030R</t>
  </si>
  <si>
    <t>štěrkopísek frakce 0-8</t>
  </si>
  <si>
    <t>-329541451</t>
  </si>
  <si>
    <t xml:space="preserve">Kamenivo přírodní těžené pro stavební účely  PTK  (drobné, hrubé, štěrkopísky) štěrkopísky frakce   0-8 </t>
  </si>
  <si>
    <t>"obsyp uličních vpustí" 2*(0,35*1,5*4*0,5)*1,6</t>
  </si>
  <si>
    <t>"obsyp přípojek ul. vpustí a žlabu"12,0*(1,5*0,5)*1,6</t>
  </si>
  <si>
    <t>43</t>
  </si>
  <si>
    <t>181411131</t>
  </si>
  <si>
    <t>Založení parkového trávníku výsevem plochy do 1000 m2 v rovině a ve svahu do 1:5</t>
  </si>
  <si>
    <t>1545488692</t>
  </si>
  <si>
    <t>Založení trávníku na půdě předem připravené plochy do 1000 m2 výsevem včetně utažení parkového v rovině nebo na svahu do 1:5</t>
  </si>
  <si>
    <t>235</t>
  </si>
  <si>
    <t>44</t>
  </si>
  <si>
    <t>00572410</t>
  </si>
  <si>
    <t>osivo směs travní parková</t>
  </si>
  <si>
    <t>kg</t>
  </si>
  <si>
    <t>1795776501</t>
  </si>
  <si>
    <t>235,0*0,03*1,015</t>
  </si>
  <si>
    <t>45</t>
  </si>
  <si>
    <t>181911102</t>
  </si>
  <si>
    <t>Úprava pláně v hornině třídy těžitelnosti I skupiny 1 až 2 se zhutněním ručně</t>
  </si>
  <si>
    <t>694241525</t>
  </si>
  <si>
    <t>Úprava pláně vyrovnáním výškových rozdílů ručně v hornině třídy těžitelnosti I skupiny 1 a 2 se zhutněním</t>
  </si>
  <si>
    <t>267*1,1</t>
  </si>
  <si>
    <t>46</t>
  </si>
  <si>
    <t>182311123</t>
  </si>
  <si>
    <t>Rozprostření ornice ve svahu přes 1:5 tl vrstvy do 200 mm ručně</t>
  </si>
  <si>
    <t>-1094226340</t>
  </si>
  <si>
    <t>Rozprostření a urovnání ornice ve svahu sklonu přes 1:5 ručně při souvislé ploše, tl. vrstvy do 200 mm</t>
  </si>
  <si>
    <t>"planimetrováno z autocadu, ornice na svahy podél chodníku" 152+83</t>
  </si>
  <si>
    <t>47</t>
  </si>
  <si>
    <t>184813212</t>
  </si>
  <si>
    <t>Ochranné oplocení kořenové zóny stromu v rovině nebo na svahu do 1:5 v přes 1500 do 2000 mm</t>
  </si>
  <si>
    <t>932591962</t>
  </si>
  <si>
    <t>Ochranné oplocení kořenové zóny stromu v rovině nebo na svahu do 1:5, výšky přes 1500 do 2000 mm</t>
  </si>
  <si>
    <t>"zřízení i odstranění ochranného bednění kolem stromu - 3ks stromů nejblíže stavby" 3*1,5</t>
  </si>
  <si>
    <t>Svislé a kompletní konstrukce</t>
  </si>
  <si>
    <t>48</t>
  </si>
  <si>
    <t>339921132</t>
  </si>
  <si>
    <t>Osazování betonových palisád do betonového základu v řadě výšky prvku přes 0,5 do 1 m</t>
  </si>
  <si>
    <t>-497977420</t>
  </si>
  <si>
    <t>Osazování palisád betonových v řadě se zabetonováním výšky palisády přes 500 do 1000 mm</t>
  </si>
  <si>
    <t>"osazování palisád vč. lože do 1/3 výšky - délka " 36</t>
  </si>
  <si>
    <t>49</t>
  </si>
  <si>
    <t>59228279</t>
  </si>
  <si>
    <t>palisáda betonová půlkulatá přírodní 200x800mm</t>
  </si>
  <si>
    <t>-81209960</t>
  </si>
  <si>
    <t>"BETONOVÁ PALISÁDA půlkulatá 200, dl. 800mm, DO BET. LOŽE S BOČNÍ OPĚROU, BET. C20/25 XF3"</t>
  </si>
  <si>
    <t>Vodorovné konstrukce</t>
  </si>
  <si>
    <t>50</t>
  </si>
  <si>
    <t>451315116</t>
  </si>
  <si>
    <t>Podkladní nebo výplňová vrstva z betonu C 20/25 tl do 100 mm</t>
  </si>
  <si>
    <t>2027881539</t>
  </si>
  <si>
    <t>Podkladní a výplňové vrstvy z betonu prostého tloušťky do 100 mm, z betonu C 20/25</t>
  </si>
  <si>
    <t>"pod liniový žlab" 14*(0,25*0,45)</t>
  </si>
  <si>
    <t>51</t>
  </si>
  <si>
    <t>451576121</t>
  </si>
  <si>
    <t>Podkladní a výplňová vrstva ze štěrkopísku tl do 200 mm</t>
  </si>
  <si>
    <t>-74639872</t>
  </si>
  <si>
    <t>Podkladní a výplňová vrstva z kameniva tloušťky do 200 mm ze štěrkopísku</t>
  </si>
  <si>
    <t>"pod ul.vpustě" 2*(1,5*1,5)</t>
  </si>
  <si>
    <t>Zakládání</t>
  </si>
  <si>
    <t>52</t>
  </si>
  <si>
    <t>27435121R</t>
  </si>
  <si>
    <t>Zřízení bednění stěn pro přípojky UV</t>
  </si>
  <si>
    <t>M2</t>
  </si>
  <si>
    <t>39360269</t>
  </si>
  <si>
    <t>"zajištění výkopu do 2m, proti sesuvu"6*1,5*2 + 2*(1,5*4)</t>
  </si>
  <si>
    <t>53</t>
  </si>
  <si>
    <t>27435121RR</t>
  </si>
  <si>
    <t>Odstranění bednění stěn pro přípojky UV</t>
  </si>
  <si>
    <t>2041058322</t>
  </si>
  <si>
    <t>Komunikace pozemní</t>
  </si>
  <si>
    <t>54</t>
  </si>
  <si>
    <t>564861111</t>
  </si>
  <si>
    <t>Podklad ze štěrkodrtě ŠD plochy přes 100 m2 tl 200 mm</t>
  </si>
  <si>
    <t>1895364845</t>
  </si>
  <si>
    <t>Podklad ze štěrkodrti ŠD s rozprostřením a zhutněním plochy přes 100 m2, po zhutnění tl. 200 mm</t>
  </si>
  <si>
    <t xml:space="preserve">"ŠDA 0/32 GE, ČSN 736126-1, ČSN EN 13285, tl. min 200 mm"  </t>
  </si>
  <si>
    <t>(235,0+14,0+18,0)*1,08</t>
  </si>
  <si>
    <t>55</t>
  </si>
  <si>
    <t>569903311</t>
  </si>
  <si>
    <t>Zřízení zemních krajnic se zhutněním</t>
  </si>
  <si>
    <t>-1834542309</t>
  </si>
  <si>
    <t>Zřízení zemních krajnic z hornin jakékoliv třídy se zhutněním</t>
  </si>
  <si>
    <t>zemníkrajnice</t>
  </si>
  <si>
    <t>"kolem obrub dohutnění a v míste úpravy napojení" (78+46)*0,25</t>
  </si>
  <si>
    <t>56</t>
  </si>
  <si>
    <t>572340112</t>
  </si>
  <si>
    <t>Vyspravení krytu komunikací po překopech pl do 15 m2 asfaltovým betonem ACO (AB) tl přes 50 do 70 mm</t>
  </si>
  <si>
    <t>1140330114</t>
  </si>
  <si>
    <t>Vyspravení krytu komunikací po překopech inženýrských sítí plochy do 15 m2 asfaltovým betonem ACO (AB), po zhutnění tl. přes 50 do 70 mm</t>
  </si>
  <si>
    <t>"zapravení asfaltového krytu kolem dvouřádku" (72+22)*0,3</t>
  </si>
  <si>
    <t>57</t>
  </si>
  <si>
    <t>596211112</t>
  </si>
  <si>
    <t>Kladení zámkové dlažby komunikací pro pěší ručně tl 60 mm skupiny A pl přes 100 do 300 m2</t>
  </si>
  <si>
    <t>1792596334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</si>
  <si>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</si>
  <si>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235,0+14,0</t>
  </si>
  <si>
    <t>58</t>
  </si>
  <si>
    <t>59245006.1</t>
  </si>
  <si>
    <t>dlažba skladebná betonová pro nevidomé 200x100x60mm barevná</t>
  </si>
  <si>
    <t>-578052846</t>
  </si>
  <si>
    <t>dlažba skladebná betonová pro nevidomé 200x100x60mm barevná reliéfní</t>
  </si>
  <si>
    <t xml:space="preserve">"dlažba tl.60mm reliéfní červená" </t>
  </si>
  <si>
    <t>"reliéfní tl.60mm" 2+2,5+6,0+4,0</t>
  </si>
  <si>
    <t>14,5*1,02 'Přepočtené koeficientem množství</t>
  </si>
  <si>
    <t>59</t>
  </si>
  <si>
    <t>59245019.1</t>
  </si>
  <si>
    <t>dlažba tvar obdélník betonová 200x100x60mm přírodní</t>
  </si>
  <si>
    <t>348645926</t>
  </si>
  <si>
    <t xml:space="preserve">dlažba tvar obdélník betonová  200x100x60mm přírodní</t>
  </si>
  <si>
    <t>52+56+1,5+2,5+58+65-19</t>
  </si>
  <si>
    <t>216*1,02 'Přepočtené koeficientem množství</t>
  </si>
  <si>
    <t>60</t>
  </si>
  <si>
    <t>59245021.1</t>
  </si>
  <si>
    <t>dlažba tvar čtverec betonová 200x200x60mm přírodní</t>
  </si>
  <si>
    <t>809987704</t>
  </si>
  <si>
    <t>"pro olemování varovných a signálních pásu, betonová dlažba šedá 200x200x60 bez zkosených hran"</t>
  </si>
  <si>
    <t>"š. 400mm" 2*0,20*(6+6+8+2+2+1+1+5+5+5,5+4+1,5)</t>
  </si>
  <si>
    <t>18,8*1,02 'Přepočtené koeficientem množství</t>
  </si>
  <si>
    <t>61</t>
  </si>
  <si>
    <t>596211210</t>
  </si>
  <si>
    <t>Kladení zámkové dlažby komunikací pro pěší ručně tl 80 mm skupiny A pl do 50 m2</t>
  </si>
  <si>
    <t>-1006119700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</si>
  <si>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</si>
  <si>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"vjezd" 18,0</t>
  </si>
  <si>
    <t>62</t>
  </si>
  <si>
    <t>59245005</t>
  </si>
  <si>
    <t>dlažba tvar obdélník betonová 200x100x80mm barevná</t>
  </si>
  <si>
    <t>100974358</t>
  </si>
  <si>
    <t>18*1,02 'Přepočtené koeficientem množství</t>
  </si>
  <si>
    <t>63</t>
  </si>
  <si>
    <t>599141111</t>
  </si>
  <si>
    <t>Vyplnění spár mezi silničními dílci živičnou zálivkou</t>
  </si>
  <si>
    <t>-511012269</t>
  </si>
  <si>
    <t>Vyplnění spár mezi silničními dílci jakékoliv tloušťky živičnou zálivkou</t>
  </si>
  <si>
    <t>"podél nových obrubníků" 94</t>
  </si>
  <si>
    <t>Trubní vedení</t>
  </si>
  <si>
    <t>64</t>
  </si>
  <si>
    <t>871310310</t>
  </si>
  <si>
    <t>Montáž kanalizačního potrubí hladkého plnostěnného SN 10 z polypropylenu DN 150</t>
  </si>
  <si>
    <t>-1521652459</t>
  </si>
  <si>
    <t>Montáž kanalizačního potrubí z plastů z polypropylenu PP hladkého plnostěnného SN 10 DN 150</t>
  </si>
  <si>
    <t>"podchycení okapu budovy a napojením do přípojky UV" 2*2,0</t>
  </si>
  <si>
    <t>"přípojky" 3+3+2</t>
  </si>
  <si>
    <t>65</t>
  </si>
  <si>
    <t>28617003</t>
  </si>
  <si>
    <t>trubka kanalizační PP plnostěnná třívrstvá DN 150x1000mm SN10</t>
  </si>
  <si>
    <t>880370427</t>
  </si>
  <si>
    <t>66</t>
  </si>
  <si>
    <t>877310310</t>
  </si>
  <si>
    <t>Montáž kolen na kanalizačním potrubí z PP trub hladkých plnostěnných DN 150</t>
  </si>
  <si>
    <t>1866618454</t>
  </si>
  <si>
    <t>Montáž tvarovek na kanalizačním plastovém potrubí z polypropylenu PP hladkého plnostěnného kolen DN 150</t>
  </si>
  <si>
    <t>3*3</t>
  </si>
  <si>
    <t>67</t>
  </si>
  <si>
    <t>28617182R</t>
  </si>
  <si>
    <t>koleno kanalizační PP SN 16 45 ° DN 150</t>
  </si>
  <si>
    <t>776369066</t>
  </si>
  <si>
    <t>68</t>
  </si>
  <si>
    <t>28617193R</t>
  </si>
  <si>
    <t>koleno kanalizační PP SN 16 87 ° DN 150</t>
  </si>
  <si>
    <t>-183307573</t>
  </si>
  <si>
    <t>koleno kanalizační PP SN 16 87 ° DN 200</t>
  </si>
  <si>
    <t>69</t>
  </si>
  <si>
    <t>28617191R</t>
  </si>
  <si>
    <t>koleno kanalizační PP SN 16 60 ° DN 150</t>
  </si>
  <si>
    <t>-502124996</t>
  </si>
  <si>
    <t>70</t>
  </si>
  <si>
    <t>877355188R</t>
  </si>
  <si>
    <t>Napojení přípojky UV na potrubí</t>
  </si>
  <si>
    <t>1704591734</t>
  </si>
  <si>
    <t>Napojení přípojky UV na potrubí
Navrtávka s napojovací tvarovkou včetně těsnění a materiálů
Napojení přípojky z uliční vpusti do jednotné kanalizace (navrtávkou), včetně osazení speciální průchodky zaručující vodotěsnost + napojení v kombinaci s "B" kroužkem</t>
  </si>
  <si>
    <t>Poznámka k položce:_x000d_
Navrtávka s napojovací tvarovkou včetně těsnění a materiálů_x000d_
Napojení přípojky z uliční vpusti do jednotné kanalizace (navrtávkou), včetně osazení speciální průchodky zaručující vodotěsnost + napojení v kombinaci s "B" kroužkem</t>
  </si>
  <si>
    <t>"napojení 2 ks uličních vpustí, a 1ks přípojky ze žlabu, napojení na stávající přípojku"</t>
  </si>
  <si>
    <t>71</t>
  </si>
  <si>
    <t>895941111</t>
  </si>
  <si>
    <t>Zřízení vpusti kanalizační uliční z betonových dílců typ UV-50 normální</t>
  </si>
  <si>
    <t>-755321882</t>
  </si>
  <si>
    <t>72</t>
  </si>
  <si>
    <t>592238520</t>
  </si>
  <si>
    <t>dno betonové pro uliční vpusť s kalovou prohlubní TBV-Q 2a 45x30x5 cm</t>
  </si>
  <si>
    <t>639322311</t>
  </si>
  <si>
    <t>dno betonové pro uliční vpusť s kalovou prohlubní 45x30x5 cm</t>
  </si>
  <si>
    <t>73</t>
  </si>
  <si>
    <t>59223858</t>
  </si>
  <si>
    <t>skruž pro uliční vpusť horní betonová 450x570x50mm</t>
  </si>
  <si>
    <t>1241956964</t>
  </si>
  <si>
    <t>74</t>
  </si>
  <si>
    <t>59223862</t>
  </si>
  <si>
    <t>skruž pro uliční vpusť středová betonová 450x350x50mm</t>
  </si>
  <si>
    <t>1331970771</t>
  </si>
  <si>
    <t>75</t>
  </si>
  <si>
    <t>592238560</t>
  </si>
  <si>
    <t>skruž betonová pro uliční vpusť horní TBV-Q 450/195/5c, 45x19,5x5 cm</t>
  </si>
  <si>
    <t>850886640</t>
  </si>
  <si>
    <t>skruž betonová pro uliční vpusť horní 45x19,5x5 cm</t>
  </si>
  <si>
    <t>76</t>
  </si>
  <si>
    <t>592238640</t>
  </si>
  <si>
    <t>prstenec betonový pro uliční vpusť vyrovnávací TBV-Q 390/60/10a, 39x6x13 cm</t>
  </si>
  <si>
    <t>-270879723</t>
  </si>
  <si>
    <t>prstenec betonový pro uliční vpusť vyrovnávací 39 x 6 x 13 cm</t>
  </si>
  <si>
    <t>77</t>
  </si>
  <si>
    <t>592238740</t>
  </si>
  <si>
    <t>koš pozink. C3 DIN 4052, vysoký, pro rám 500/300</t>
  </si>
  <si>
    <t>1435197272</t>
  </si>
  <si>
    <t>koš vysoký pro uliční vpusti, žárově zinkovaný plech,pro rám 500/300</t>
  </si>
  <si>
    <t>78</t>
  </si>
  <si>
    <t>592238780</t>
  </si>
  <si>
    <t>mříž M1 D400 DIN 19583-13, 500/500 mm</t>
  </si>
  <si>
    <t>-817901817</t>
  </si>
  <si>
    <t>mříž vtoková pro uliční vpusti 500/500 mm</t>
  </si>
  <si>
    <t>79</t>
  </si>
  <si>
    <t>89594131R</t>
  </si>
  <si>
    <t xml:space="preserve">Odstranění vpusti kanalizační uliční z betonových dílců </t>
  </si>
  <si>
    <t>438603750</t>
  </si>
  <si>
    <t>"vybourání stáv. uličních vpustí s odvozem na skládku" 2</t>
  </si>
  <si>
    <t>80</t>
  </si>
  <si>
    <t>899101113R</t>
  </si>
  <si>
    <t>Osazení poklopů litinových nebo ocelových bez rámů do 50 kg</t>
  </si>
  <si>
    <t>-904357120</t>
  </si>
  <si>
    <t>Osazení poklopů litinových a ocelových bez rámů hmotnosti jednotlivě do 50 kg</t>
  </si>
  <si>
    <t>"poklop dle požadavku SMVaKu" 4</t>
  </si>
  <si>
    <t>81</t>
  </si>
  <si>
    <t>899131111R</t>
  </si>
  <si>
    <t>Výměna šachtového rámu technologií Hermes s osazením a dodáním litinového rámu s patkou</t>
  </si>
  <si>
    <t>-419363325</t>
  </si>
  <si>
    <t xml:space="preserve">Výměna šachtového rámu [technologií Hermes] tř. D 400 osazení a dodání nového rámu litinového s patkou
</t>
  </si>
  <si>
    <t>"výšková úprava kanalizačních šachet v místech nového chodníku" 2</t>
  </si>
  <si>
    <t>82</t>
  </si>
  <si>
    <t>899431111</t>
  </si>
  <si>
    <t>Výšková úprava uličního vstupu nebo vpusti do 200 mm zvýšením krycího hrnce, šoupěte nebo hydrantu</t>
  </si>
  <si>
    <t>-1396110665</t>
  </si>
  <si>
    <t>Výšková úprava uličního vstupu nebo vpusti do 200 mm zvýšením krycího hrnce, šoupěte nebo hydrantu bez úpravy armatur</t>
  </si>
  <si>
    <t>"Výšková úprava do 20 cm, zvýšení krytu šoupátka a hydrantu - vodovod v chodníku na rohu budovy" 2</t>
  </si>
  <si>
    <t>Ostatní konstrukce a práce</t>
  </si>
  <si>
    <t>83</t>
  </si>
  <si>
    <t>911121111.1</t>
  </si>
  <si>
    <t>Montáž zábradlí ocelového přichyceného vruty do betonového podkladu</t>
  </si>
  <si>
    <t>2034951984</t>
  </si>
  <si>
    <t>"osazení silniční zábradlí kotvené do patních desek navrtaných do bet.palisád, vč.dodávky kotevních desek - 18ks" 36</t>
  </si>
  <si>
    <t>84</t>
  </si>
  <si>
    <t>9-1</t>
  </si>
  <si>
    <t>Dodávka zábradlí ocelového pozink. tl. Zn 80 um ocel S235</t>
  </si>
  <si>
    <t>1201386900</t>
  </si>
  <si>
    <t xml:space="preserve">Dodávka zábradlí ocelového pozink. tl. Zn 80 um ocel S235
zábradlí mostní s kotvením sloupků do beton.patek na patní desky po 2 m </t>
  </si>
  <si>
    <t>1420</t>
  </si>
  <si>
    <t>85</t>
  </si>
  <si>
    <t>914111111</t>
  </si>
  <si>
    <t>Montáž svislé dopravní značky do velikosti 1 m2 objímkami na sloupek nebo konzolu</t>
  </si>
  <si>
    <t>-782258245</t>
  </si>
  <si>
    <t>Montáž svislé dopravní značky základní velikosti do 1 m2 objímkami na sloupky nebo konzoly</t>
  </si>
  <si>
    <t>40445622</t>
  </si>
  <si>
    <t>informativní značky provozní IP1-IP3, IP4b-IP7, IP10a, b 750x750mm</t>
  </si>
  <si>
    <t>-1208476409</t>
  </si>
  <si>
    <t>"IP6" 2</t>
  </si>
  <si>
    <t>87</t>
  </si>
  <si>
    <t>914511111</t>
  </si>
  <si>
    <t>Montáž sloupku dopravních značek délky do 3,5 m s betonovým základem</t>
  </si>
  <si>
    <t>992154153</t>
  </si>
  <si>
    <t>Montáž sloupku dopravních značek délky do 3,5 m do betonového základu</t>
  </si>
  <si>
    <t>88</t>
  </si>
  <si>
    <t>40445230</t>
  </si>
  <si>
    <t>sloupek pro dopravní značku Zn D 70mm v 3,5m</t>
  </si>
  <si>
    <t>89557482</t>
  </si>
  <si>
    <t>89</t>
  </si>
  <si>
    <t>40445241</t>
  </si>
  <si>
    <t>patka pro sloupek Al D 70mm</t>
  </si>
  <si>
    <t>-258330910</t>
  </si>
  <si>
    <t>90</t>
  </si>
  <si>
    <t>40445257</t>
  </si>
  <si>
    <t>svorka upínací na sloupek D 70mm</t>
  </si>
  <si>
    <t>-1886988186</t>
  </si>
  <si>
    <t>91</t>
  </si>
  <si>
    <t>40445254</t>
  </si>
  <si>
    <t>víčko plastové na sloupek D 70mm</t>
  </si>
  <si>
    <t>-34737411</t>
  </si>
  <si>
    <t>92</t>
  </si>
  <si>
    <t>915111112</t>
  </si>
  <si>
    <t>Vodorovné dopravní značení dělící čáry souvislé š 125 mm retroreflexní bílá barva</t>
  </si>
  <si>
    <t>1615529551</t>
  </si>
  <si>
    <t>Vodorovné dopravní značení stříkané barvou dělící čára šířky 125 mm souvislá bílá retroreflexní</t>
  </si>
  <si>
    <t>"V1a" 40</t>
  </si>
  <si>
    <t>93</t>
  </si>
  <si>
    <t>915131111</t>
  </si>
  <si>
    <t>Vodorovné dopravní značení přechody pro chodce, šipky, symboly základní bílá barva</t>
  </si>
  <si>
    <t>-98877585</t>
  </si>
  <si>
    <t>Vodorovné dopravní značení stříkané barvou přechody pro chodce, šipky, symboly bílé základní</t>
  </si>
  <si>
    <t>0,5*4*7</t>
  </si>
  <si>
    <t>94</t>
  </si>
  <si>
    <t>915611111</t>
  </si>
  <si>
    <t>Předznačení pro vodorovné značení liniové</t>
  </si>
  <si>
    <t>-313876609</t>
  </si>
  <si>
    <t>Předznačení pro vodorovné značení stříkané barvou nebo prováděné z nátěrových hmot liniové dělicí čáry, vodicí proužky</t>
  </si>
  <si>
    <t>95</t>
  </si>
  <si>
    <t>915621111</t>
  </si>
  <si>
    <t>Předznačení vodorovného plošného značení</t>
  </si>
  <si>
    <t>-386029246</t>
  </si>
  <si>
    <t>Předznačení pro vodorovné značení stříkané barvou nebo prováděné z nátěrových hmot plošné šipky, symboly, nápisy</t>
  </si>
  <si>
    <t>96</t>
  </si>
  <si>
    <t>916111123</t>
  </si>
  <si>
    <t>Osazení obruby z drobných kostek s boční opěrou do lože z betonu prostého</t>
  </si>
  <si>
    <t>-1362327648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</si>
  <si>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</si>
  <si>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"dvouřádek ze žulových kostek podél obrubníku" 2*94</t>
  </si>
  <si>
    <t>97</t>
  </si>
  <si>
    <t>58381007</t>
  </si>
  <si>
    <t>kostka štípaná dlažební žula drobná 8/10</t>
  </si>
  <si>
    <t>-345409493</t>
  </si>
  <si>
    <t>"použití stáv.očištěných kostek ze stavby" -(27*0,1*2)</t>
  </si>
  <si>
    <t>"nákup nových kostek" (2*94*0,1)</t>
  </si>
  <si>
    <t>98</t>
  </si>
  <si>
    <t>916131213</t>
  </si>
  <si>
    <t>Osazení silničního obrubníku betonového stojatého s boční opěrou do lože z betonu prostého</t>
  </si>
  <si>
    <t>453328100</t>
  </si>
  <si>
    <t>Osazení silničního obrubníku betonového se zřízením lože, s vyplněním a zatřením spár cementovou maltou stojatého s boční opěrou z betonu prostého, do lože z betonu prostého</t>
  </si>
  <si>
    <t>"v místech napojení chodníku na parkoviště"3+5</t>
  </si>
  <si>
    <t>99</t>
  </si>
  <si>
    <t>59217031</t>
  </si>
  <si>
    <t>obrubník betonový silniční 1000x150x250mm</t>
  </si>
  <si>
    <t>-2076095047</t>
  </si>
  <si>
    <t>100</t>
  </si>
  <si>
    <t>916231213</t>
  </si>
  <si>
    <t>Osazení chodníkového obrubníku betonového stojatého s boční opěrou do lože z betonu prostého</t>
  </si>
  <si>
    <t>271732804</t>
  </si>
  <si>
    <t>Osazení chodníkového obrubníku betonového se zřízením lože, s vyplněním a zatřením spár cementovou maltou stojatého s boční opěrou z betonu prostého, do lože z betonu prostého</t>
  </si>
  <si>
    <t>46+52</t>
  </si>
  <si>
    <t>101</t>
  </si>
  <si>
    <t>59217017</t>
  </si>
  <si>
    <t>obrubník betonový chodníkový 1000x100x250mm</t>
  </si>
  <si>
    <t>-903096495</t>
  </si>
  <si>
    <t>102</t>
  </si>
  <si>
    <t>916241213</t>
  </si>
  <si>
    <t>Osazení obrubníku kamenného stojatého s boční opěrou do lože z betonu prostého</t>
  </si>
  <si>
    <t>-378496192</t>
  </si>
  <si>
    <t>Osazení obrubníku kamenného se zřízením lože, s vyplněním a zatřením spár cementovou maltou stojatého s boční opěrou z betonu prostého, do lože z betonu prostého</t>
  </si>
  <si>
    <t>"krajník KS3 podél ul.Frýdecká, Na Horkách" 72+22</t>
  </si>
  <si>
    <t>103</t>
  </si>
  <si>
    <t>583802110</t>
  </si>
  <si>
    <t>krajník silniční kamenný, (aAP) žula, KS3 13x20 x 30-80</t>
  </si>
  <si>
    <t>539273950</t>
  </si>
  <si>
    <t>krajník silniční kamenný, žula 13x20 x 30-80</t>
  </si>
  <si>
    <t>104</t>
  </si>
  <si>
    <t>919735111</t>
  </si>
  <si>
    <t>Řezání stávajícího živičného krytu hl do 50 mm</t>
  </si>
  <si>
    <t>1994053879</t>
  </si>
  <si>
    <t>Řezání stávajícího živičného krytu nebo podkladu hloubky do 50 mm</t>
  </si>
  <si>
    <t>72+22</t>
  </si>
  <si>
    <t>105</t>
  </si>
  <si>
    <t>935113212</t>
  </si>
  <si>
    <t>Osazení odvodňovacího betonového žlabu s krycím roštem šířky přes 200 mm</t>
  </si>
  <si>
    <t>-900495920</t>
  </si>
  <si>
    <t>Osazení odvodňovacího žlabu s krycím roštem betonového šířky přes 200 mm</t>
  </si>
  <si>
    <t>14+1,0</t>
  </si>
  <si>
    <t>106</t>
  </si>
  <si>
    <t>59227115</t>
  </si>
  <si>
    <t>žlab odvodňovací s roštem bez spádu dna monolitický z polymerbetonu š 200mm</t>
  </si>
  <si>
    <t>-381491611</t>
  </si>
  <si>
    <t>107</t>
  </si>
  <si>
    <t>59221663R</t>
  </si>
  <si>
    <t>vpusťový komplet základní pro beton.žlab</t>
  </si>
  <si>
    <t>-800820293</t>
  </si>
  <si>
    <t xml:space="preserve">vpusťový komplet základní </t>
  </si>
  <si>
    <t>108</t>
  </si>
  <si>
    <t>953965121</t>
  </si>
  <si>
    <t xml:space="preserve">Kotevní šroub pro chemické kotvy M 12 </t>
  </si>
  <si>
    <t>-1108816191</t>
  </si>
  <si>
    <t>Kotvy chemické s vyvrtáním otvoru kotevní šrouby pro chemické kotvy, velikost M 12, délka 160 mm</t>
  </si>
  <si>
    <t>18*4</t>
  </si>
  <si>
    <t>109</t>
  </si>
  <si>
    <t>966005111</t>
  </si>
  <si>
    <t>Rozebrání a odstranění silničního zábradlí se sloupky osazenými s betonovými patkami</t>
  </si>
  <si>
    <t>-1735157287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</si>
  <si>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</si>
  <si>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 xml:space="preserve">"odstranění stáv.trubkového zábradlí na rohu budovy, s odpadem bude nakládáno dle dispozic investora"  2</t>
  </si>
  <si>
    <t>110</t>
  </si>
  <si>
    <t>966006211</t>
  </si>
  <si>
    <t>Odstranění svislých dopravních značek ze sloupů, sloupků nebo konzol</t>
  </si>
  <si>
    <t>1216889331</t>
  </si>
  <si>
    <t>Odstranění (demontáž) svislých dopravních značek s odklizením materiálu na skládku na vzdálenost do 20 m nebo s naložením na dopravní prostředek ze sloupů, sloupků nebo konzol</t>
  </si>
  <si>
    <t>A15</t>
  </si>
  <si>
    <t>"demontáž stáv. dopr.značek" 2</t>
  </si>
  <si>
    <t>111</t>
  </si>
  <si>
    <t>966007213</t>
  </si>
  <si>
    <t>Odstranění vodorovného dopravního značení vodním paprskem z plochy značené barvou</t>
  </si>
  <si>
    <t>1859534727</t>
  </si>
  <si>
    <t>Odstranění vodorovného dopravního značení vodním paprskem pod tlakem 2 500 barů (např. Peel Jet) z betonového nebo živičného povrchu značeného barvou plošného</t>
  </si>
  <si>
    <t>0,5*4*12</t>
  </si>
  <si>
    <t>112</t>
  </si>
  <si>
    <t>969021121</t>
  </si>
  <si>
    <t>Vybourání kanalizačního potrubí DN do 200</t>
  </si>
  <si>
    <t>1251339280</t>
  </si>
  <si>
    <t xml:space="preserve">Vybourání kanalizačního potrubí  DN do 200 mm</t>
  </si>
  <si>
    <t>"vybourání části stáv.přípojek z ul.vpustí, odvoz na skládku" 2*3</t>
  </si>
  <si>
    <t>113</t>
  </si>
  <si>
    <t>977141114</t>
  </si>
  <si>
    <t>Vrty pro kotvy do betonu průměru 14 mm s vyplněním epoxidovým tmelem</t>
  </si>
  <si>
    <t>1084959254</t>
  </si>
  <si>
    <t>Vrty pro kotvy do betonu s vyplněním epoxidovým tmelem, průměru 14 mm, hloubky 110 mm</t>
  </si>
  <si>
    <t>114</t>
  </si>
  <si>
    <t>979071122</t>
  </si>
  <si>
    <t>Očištění dlažebních kostek drobných s původním spárováním živičnou směsí nebo MC</t>
  </si>
  <si>
    <t>443565446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</si>
  <si>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</si>
  <si>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 xml:space="preserve">"očištění stáv.žulových kostek - dvouřádek, zpětné použití na stavbě" </t>
  </si>
  <si>
    <t>"planimetrováno ze situace - odstranění dvouřádku ze žul.kostek, očištění + zpětná pokládka" 37*0,1*2</t>
  </si>
  <si>
    <t>997</t>
  </si>
  <si>
    <t>Přesun sutě</t>
  </si>
  <si>
    <t>115</t>
  </si>
  <si>
    <t>997221551</t>
  </si>
  <si>
    <t>Vodorovná doprava suti ze sypkých materiálů do 1 km</t>
  </si>
  <si>
    <t>-836783435</t>
  </si>
  <si>
    <t>Vodorovná doprava suti bez naložení, ale se složením a s hrubým urovnáním ze sypkých materiálů, na vzdálenost do 1 km</t>
  </si>
  <si>
    <t>odstr_kamenivo_chodn*0,15*1,8</t>
  </si>
  <si>
    <t>odstr_kamenivo*0,20*1,8</t>
  </si>
  <si>
    <t>freza*0,05*2,2</t>
  </si>
  <si>
    <t>116</t>
  </si>
  <si>
    <t>997221559</t>
  </si>
  <si>
    <t>Příplatek ZKD 1 km u vodorovné dopravy suti ze sypkých materiálů</t>
  </si>
  <si>
    <t>-1181639093</t>
  </si>
  <si>
    <t>Vodorovná doprava suti bez naložení, ale se složením a s hrubým urovnáním Příplatek k ceně za každý další i započatý 1 km přes 1 km</t>
  </si>
  <si>
    <t>odstr_sut*9</t>
  </si>
  <si>
    <t>117</t>
  </si>
  <si>
    <t>997221561</t>
  </si>
  <si>
    <t>Vodorovná doprava suti z kusových materiálů do 1 km</t>
  </si>
  <si>
    <t>1225349898</t>
  </si>
  <si>
    <t>Vodorovná doprava suti bez naložení, ale se složením a s hrubým urovnáním z kusových materiálů, na vzdálenost do 1 km</t>
  </si>
  <si>
    <t>odstr_obrubnik*0,15*0,25*2,4</t>
  </si>
  <si>
    <t>odstr_dlazba*0,06*2,4</t>
  </si>
  <si>
    <t>odstr_dlaždic*0,05*2,4</t>
  </si>
  <si>
    <t>odstr_beton*0,15*2,4</t>
  </si>
  <si>
    <t>odstr_zivice_chod*0,05*2,2</t>
  </si>
  <si>
    <t>odstr_zivice*0,15*2,2</t>
  </si>
  <si>
    <t>118</t>
  </si>
  <si>
    <t>997221569</t>
  </si>
  <si>
    <t>Příplatek ZKD 1 km u vodorovné dopravy suti z kusových materiálů</t>
  </si>
  <si>
    <t>376682727</t>
  </si>
  <si>
    <t>odstr_kusove*9</t>
  </si>
  <si>
    <t>119</t>
  </si>
  <si>
    <t>997221611</t>
  </si>
  <si>
    <t>Nakládání suti na dopravní prostředky pro vodorovnou dopravu</t>
  </si>
  <si>
    <t>-1973025125</t>
  </si>
  <si>
    <t>Nakládání na dopravní prostředky pro vodorovnou dopravu suti</t>
  </si>
  <si>
    <t>120</t>
  </si>
  <si>
    <t>997221615</t>
  </si>
  <si>
    <t>Poplatek za uložení na skládce (skládkovné) stavebního odpadu betonového kód odpadu 17 01 01</t>
  </si>
  <si>
    <t>-856545702</t>
  </si>
  <si>
    <t>Poplatek za uložení stavebního odpadu na skládce (skládkovné) z prostého betonu zatříděného do Katalogu odpadů pod kódem 17 01 01</t>
  </si>
  <si>
    <t>121</t>
  </si>
  <si>
    <t>997221645</t>
  </si>
  <si>
    <t>Poplatek za uložení na skládce (skládkovné) odpadu asfaltového bez dehtu kód odpadu 17 03 02</t>
  </si>
  <si>
    <t>1031632225</t>
  </si>
  <si>
    <t>Poplatek za uložení stavebního odpadu na skládce (skládkovné) asfaltového bez obsahu dehtu zatříděného do Katalogu odpadů pod kódem 17 03 02</t>
  </si>
  <si>
    <t>122</t>
  </si>
  <si>
    <t>997221655</t>
  </si>
  <si>
    <t>Poplatek za uložení na skládce (skládkovné) zeminy a kamení kód odpadu 17 05 04</t>
  </si>
  <si>
    <t>-536521572</t>
  </si>
  <si>
    <t>Poplatek za uložení stavebního odpadu na skládce (skládkovné) zeminy a kamení zatříděného do Katalogu odpadů pod kódem 17 05 04</t>
  </si>
  <si>
    <t>998</t>
  </si>
  <si>
    <t>Přesun hmot</t>
  </si>
  <si>
    <t>123</t>
  </si>
  <si>
    <t>998223011</t>
  </si>
  <si>
    <t>Přesun hmot pro pozemní komunikace s krytem dlážděným</t>
  </si>
  <si>
    <t>1135564497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</si>
  <si>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</si>
  <si>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</si>
  <si>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</si>
  <si>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</si>
  <si>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</si>
  <si>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124</t>
  </si>
  <si>
    <t>711491273</t>
  </si>
  <si>
    <t>Provedení izolace proti tlakové vodě svislé z nopové folie</t>
  </si>
  <si>
    <t>562554872</t>
  </si>
  <si>
    <t xml:space="preserve">Provedení izolace proti povrchové a podpovrchové tlakové vodě ostatní  na ploše svislé S z nopové fólie</t>
  </si>
  <si>
    <t>20*1,0</t>
  </si>
  <si>
    <t>125</t>
  </si>
  <si>
    <t>28323005</t>
  </si>
  <si>
    <t>fólie profilovaná (nopová) drenážní HDPE s výškou nopů 8mm</t>
  </si>
  <si>
    <t>-2084301589</t>
  </si>
  <si>
    <t>20*1,2 'Přepočtené koeficientem množství</t>
  </si>
  <si>
    <t>69,525</t>
  </si>
  <si>
    <t>odstraneni_kameniva pod vozovkou silnice</t>
  </si>
  <si>
    <t>180</t>
  </si>
  <si>
    <t>39,6</t>
  </si>
  <si>
    <t>63,405</t>
  </si>
  <si>
    <t>B2 - Oprava komunikace ke sport.areálu</t>
  </si>
  <si>
    <t>5,05</t>
  </si>
  <si>
    <t>6,12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</si>
  <si>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</si>
  <si>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</si>
  <si>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</si>
  <si>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-137209300</t>
  </si>
  <si>
    <t>20,0</t>
  </si>
  <si>
    <t>113107323</t>
  </si>
  <si>
    <t>Odstranění podkladu z kameniva drceného tl přes 200 do 300 mm strojně pl do 50 m2</t>
  </si>
  <si>
    <t>-1095482249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</si>
  <si>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</si>
  <si>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"odstranění plochy v místech komunikace v tl. 250 mm" 180</t>
  </si>
  <si>
    <t>113107342</t>
  </si>
  <si>
    <t>Odstranění podkladu živičného tl přes 50 do 100 mm strojně pl do 50 m2</t>
  </si>
  <si>
    <t>-341541482</t>
  </si>
  <si>
    <t>Odstranění podkladů nebo krytů strojně plochy jednotlivě do 50 m2 s přemístěním hmot na skládku na vzdálenost do 3 m nebo s naložením na dopravní prostředek živičných, o tl. vrstvy přes 50 do 100 mm</t>
  </si>
  <si>
    <t>"odstranění plochy v místech komunikace - částečně prolévané kamenivo tl.100mm" 180</t>
  </si>
  <si>
    <t>-863105460</t>
  </si>
  <si>
    <t>"sejmutí ornice v tl. 100mm, uložení na metiskládku" 10,0</t>
  </si>
  <si>
    <t>-1297482671</t>
  </si>
  <si>
    <t>(1,0*33+0,5*35)*0,10</t>
  </si>
  <si>
    <t>369891006</t>
  </si>
  <si>
    <t>276925196</t>
  </si>
  <si>
    <t>"výkop rýhy pro vsakování" 0,6*1,0*21</t>
  </si>
  <si>
    <t>"odkop pod komunikací a v místě aktivní zóny" 115*1,65*0,30</t>
  </si>
  <si>
    <t>-1733448278</t>
  </si>
  <si>
    <t>581581615</t>
  </si>
  <si>
    <t>778220707</t>
  </si>
  <si>
    <t>drn*4</t>
  </si>
  <si>
    <t>1806724853</t>
  </si>
  <si>
    <t>odkop-zemníkrajnice</t>
  </si>
  <si>
    <t>-406250543</t>
  </si>
  <si>
    <t>-785951005</t>
  </si>
  <si>
    <t>"plocha pod komunikací" 115*1,65*0,30</t>
  </si>
  <si>
    <t>-1505783501</t>
  </si>
  <si>
    <t>"plocha" 115*1,65*0,30*1,9</t>
  </si>
  <si>
    <t>-235959821</t>
  </si>
  <si>
    <t>687260646</t>
  </si>
  <si>
    <t>174253301</t>
  </si>
  <si>
    <t>Zásyp rýh pro drény hl do 1,0 m</t>
  </si>
  <si>
    <t>-388789603</t>
  </si>
  <si>
    <t>Zásyp rýh pro drény bez zhutnění, pro jakékoliv množství sběrné a svodné drény hloubky do 1 m</t>
  </si>
  <si>
    <t>181311103</t>
  </si>
  <si>
    <t>Rozprostření ornice tl vrstvy do 200 mm v rovině nebo ve svahu do 1:5 ručně</t>
  </si>
  <si>
    <t>-1574725849</t>
  </si>
  <si>
    <t>Rozprostření a urovnání ornice v rovině nebo ve svahu sklonu do 1:5 ručně při souvislé ploše, tl. vrstvy do 200 mm</t>
  </si>
  <si>
    <t>"bilance ornice: použití ze stavby 10m2*0.10m=1m3, nákup 50,5m2*0,1m=5,05m3"</t>
  </si>
  <si>
    <t>60,5</t>
  </si>
  <si>
    <t>-812347949</t>
  </si>
  <si>
    <t>-775937398</t>
  </si>
  <si>
    <t>60,5*0,03*1,015</t>
  </si>
  <si>
    <t>728474157</t>
  </si>
  <si>
    <t>115*1,65</t>
  </si>
  <si>
    <t>211531111</t>
  </si>
  <si>
    <t>Výplň odvodňovacích žeber nebo trativodů kamenivem hrubým drceným frakce 16 až 63 mm</t>
  </si>
  <si>
    <t>848164807</t>
  </si>
  <si>
    <t>Výplň kamenivem do rýh odvodňovacích žeber nebo trativodů bez zhutnění, s úpravou povrchu výplně kamenivem hrubým drceným frakce 16 až 63 mm</t>
  </si>
  <si>
    <t>"fr. 16/32" 0,6*1,0*21</t>
  </si>
  <si>
    <t>211971110</t>
  </si>
  <si>
    <t>Zřízení opláštění žeber nebo trativodů geotextilií v rýze nebo zářezu sklonu do 1:2</t>
  </si>
  <si>
    <t>1081477389</t>
  </si>
  <si>
    <t>Zřízení opláštění výplně z geotextilie odvodňovacích žeber nebo trativodů v rýze nebo zářezu se stěnami šikmými o sklonu do 1:2</t>
  </si>
  <si>
    <t xml:space="preserve">"SEPARAČNÍ GEOTEXTILIE S CBR MIN. 2 KN" </t>
  </si>
  <si>
    <t>"pod plání komunikace" 115*1,65</t>
  </si>
  <si>
    <t>"kolem vsak. rýhy" 21*3,0</t>
  </si>
  <si>
    <t>69311096</t>
  </si>
  <si>
    <t>geotextilie netkaná separační, filtrační, ochranná s převahou recyklovaných PES vláken 200g/m3</t>
  </si>
  <si>
    <t>-1056276625</t>
  </si>
  <si>
    <t>252,75*1,02 'Přepočtené koeficientem množství</t>
  </si>
  <si>
    <t>564851011</t>
  </si>
  <si>
    <t>Podklad ze štěrkodrtě ŠD plochy do 100 m2 tl 150 mm</t>
  </si>
  <si>
    <t>1427126815</t>
  </si>
  <si>
    <t>Podklad ze štěrkodrti ŠD s rozprostřením a zhutněním plochy jednotlivě do 100 m2, po zhutnění tl. 150 mm</t>
  </si>
  <si>
    <t xml:space="preserve">"ŠDA 0/32 GE, ČSN 736126-1, ČSN EN 13285, tl. min 150 mm"  </t>
  </si>
  <si>
    <t>115*1,39+115*1,65</t>
  </si>
  <si>
    <t>565155111</t>
  </si>
  <si>
    <t>Asfaltový beton vrstva podkladní ACP 16 (obalované kamenivo OKS) tl 70 mm š do 3 m</t>
  </si>
  <si>
    <t>689416452</t>
  </si>
  <si>
    <t>Asfaltový beton vrstva podkladní ACP 16 (obalované kamenivo střednězrnné - OKS) s rozprostřením a zhutněním v pruhu šířky přes 1,5 do 3 m, po zhutnění tl. 70 mm</t>
  </si>
  <si>
    <t xml:space="preserve">"ACP 16+ 50/70 tl. 70 mm"   115*1,03</t>
  </si>
  <si>
    <t>-1038145106</t>
  </si>
  <si>
    <t>"zemní krajnice vč. dohutnění" (33+35)*0,09</t>
  </si>
  <si>
    <t>569931132</t>
  </si>
  <si>
    <t>Zpevnění krajnic asfaltovým recyklátem tl 100 mm</t>
  </si>
  <si>
    <t>512</t>
  </si>
  <si>
    <t>374588137</t>
  </si>
  <si>
    <t>Zpevnění krajnic nebo komunikací pro pěší s rozprostřením a zhutněním, po zhutnění asfaltovým recyklátem tl. 100 mm</t>
  </si>
  <si>
    <t xml:space="preserve">"Zřízení krajnic z R-mat tl.0.10m v š. 0.5m v místě obnovy krajnic. "  0,5 * (33+35)</t>
  </si>
  <si>
    <t>573191111</t>
  </si>
  <si>
    <t>Postřik infiltrační kationaktivní emulzí v množství 1 kg/m2</t>
  </si>
  <si>
    <t>1549314106</t>
  </si>
  <si>
    <t>Postřik infiltrační kationaktivní emulzí v množství 1,00 kg/m2</t>
  </si>
  <si>
    <t xml:space="preserve">"1,0kg/m2"  115*1,39</t>
  </si>
  <si>
    <t>573211107</t>
  </si>
  <si>
    <t>Postřik živičný spojovací z asfaltu v množství 0,30 kg/m2</t>
  </si>
  <si>
    <t>1567102912</t>
  </si>
  <si>
    <t>Postřik spojovací PS bez posypu kamenivem z asfaltu silničního, v množství 0,30 kg/m2</t>
  </si>
  <si>
    <t>115*1,03</t>
  </si>
  <si>
    <t>577134111</t>
  </si>
  <si>
    <t>Asfaltový beton vrstva obrusná ACO 11 (ABS) tř. I tl 40 mm š do 3 m z nemodifikovaného asfaltu</t>
  </si>
  <si>
    <t>-634277150</t>
  </si>
  <si>
    <t>Asfaltový beton vrstva obrusná ACO 11 (ABS) s rozprostřením a se zhutněním z nemodifikovaného asfaltu v pruhu šířky do 3 m tř. I, po zhutnění tl. 40 mm</t>
  </si>
  <si>
    <t xml:space="preserve">"ACO 11+ 50/70  tl. 40 mm" 115</t>
  </si>
  <si>
    <t>-814090624</t>
  </si>
  <si>
    <t>odstr_kamenivo_chodn*0,25</t>
  </si>
  <si>
    <t>-1762979832</t>
  </si>
  <si>
    <t>-1233490050</t>
  </si>
  <si>
    <t>odstr_zivice*0,10*2,2</t>
  </si>
  <si>
    <t>1342576683</t>
  </si>
  <si>
    <t>170042347</t>
  </si>
  <si>
    <t>1978608444</t>
  </si>
  <si>
    <t>-736485352</t>
  </si>
  <si>
    <t>1274133669</t>
  </si>
  <si>
    <t>Práce a dodávky M</t>
  </si>
  <si>
    <t>22-M</t>
  </si>
  <si>
    <t>Montáže technologických zařízení pro dopravní stavby</t>
  </si>
  <si>
    <t>220060423</t>
  </si>
  <si>
    <t>Položení ochranné trubky do kabelového lože průměru 110 mm</t>
  </si>
  <si>
    <t>-1856507164</t>
  </si>
  <si>
    <t>"dělená chránička na kabelu UPC vč.rezervní - požadavek" 2*7</t>
  </si>
  <si>
    <t>RMAT0001</t>
  </si>
  <si>
    <t>ochranná trubka - půlená chránička DN 110</t>
  </si>
  <si>
    <t>128</t>
  </si>
  <si>
    <t>1871982466</t>
  </si>
  <si>
    <t>ochranná trubka - půlená chránička DN 110 (např.Kopohalf)</t>
  </si>
  <si>
    <t>34571356</t>
  </si>
  <si>
    <t>trubka elektroinstalační ohebná dvouplášťová korugovaná (chránička) D 100/120mm, HDPE+LDPE</t>
  </si>
  <si>
    <t>709377499</t>
  </si>
  <si>
    <t>46-M</t>
  </si>
  <si>
    <t>Zemní práce při extr.mont.pracích</t>
  </si>
  <si>
    <t>460161172</t>
  </si>
  <si>
    <t>Hloubení kabelových rýh ručně š 35 cm hl 80 cm v hornině tř I skupiny 3</t>
  </si>
  <si>
    <t>-876998487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</si>
  <si>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</si>
  <si>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460431111</t>
  </si>
  <si>
    <t>Zásyp kabelových rýh ručně se zhutněním š 35 cm hl 10 cm z horniny tř I skupiny 1 a 2</t>
  </si>
  <si>
    <t>-167403749</t>
  </si>
  <si>
    <t>Zásyp kabelových rýh ručně s přemístění sypaniny ze vzdálenosti do 10 m, s uložením výkopku ve vrstvách včetně zhutnění a úpravy povrchu šířky 35 cm hloubky 10 cm z horniny třídy těžitelnosti I skupiny 1 a 2</t>
  </si>
  <si>
    <t>460431112</t>
  </si>
  <si>
    <t>Zásyp kabelových rýh ručně se zhutněním š 35 cm hl 10 cm z horniny tř I skupiny 3</t>
  </si>
  <si>
    <t>-1907352510</t>
  </si>
  <si>
    <t>Zásyp kabelových rýh ručně s přemístění sypaniny ze vzdálenosti do 10 m, s uložením výkopku ve vrstvách včetně zhutnění a úpravy povrchu šířky 35 cm hloubky 10 cm z horniny třídy těžitelnosti I skupiny 3</t>
  </si>
  <si>
    <t>58344171</t>
  </si>
  <si>
    <t>štěrkodrť frakce 0/32</t>
  </si>
  <si>
    <t>256</t>
  </si>
  <si>
    <t>-357777222</t>
  </si>
  <si>
    <t>460661111</t>
  </si>
  <si>
    <t>Kabelové lože z písku pro kabely nn bez zakrytí š lože do 35 cm</t>
  </si>
  <si>
    <t>461784777</t>
  </si>
  <si>
    <t>Kabelové lože z písku včetně podsypu, zhutnění a urovnání povrchu pro kabely nn bez zakrytí, šířky do 35 cm</t>
  </si>
  <si>
    <t>460671112</t>
  </si>
  <si>
    <t>Výstražná fólie pro krytí kabelů šířky 25 cm</t>
  </si>
  <si>
    <t>-543990517</t>
  </si>
  <si>
    <t>Výstražná fólie z PVC pro krytí kabelů včetně vyrovnání povrchu rýhy, rozvinutí a uložení fólie šířky do 25 cm</t>
  </si>
  <si>
    <t>B3 - VO nasvětlení přechod pro chodce u ul.Studentská</t>
  </si>
  <si>
    <t>623 11 832</t>
  </si>
  <si>
    <t>Petr Kubala</t>
  </si>
  <si>
    <t>CZ6403301047</t>
  </si>
  <si>
    <t xml:space="preserve">    741 - Elektroinstalace - silnoproud</t>
  </si>
  <si>
    <t xml:space="preserve">    21-M - Elektromontáže</t>
  </si>
  <si>
    <t xml:space="preserve">    VRN6 - Územní vlivy</t>
  </si>
  <si>
    <t>741</t>
  </si>
  <si>
    <t>Elektroinstalace - silnoproud</t>
  </si>
  <si>
    <t>741122122</t>
  </si>
  <si>
    <t>Montáž kabel Cu plný kulatý žíla 3x1,5 až 6 mm2 zatažený v trubkách (např. CYKY)</t>
  </si>
  <si>
    <t>108755221</t>
  </si>
  <si>
    <t>Montáž kabelů měděných bez ukončení uložených v trubkách zatažených plných kulatých nebo bezhalogenových (např. CYKY) počtu a průřezu žil 3x1,5 až 6 mm2</t>
  </si>
  <si>
    <t>34111030</t>
  </si>
  <si>
    <t>kabel instalační jádro Cu plné izolace PVC plášť PVC 450/750V (CYKY) 3x1,5mm2</t>
  </si>
  <si>
    <t>2062613321</t>
  </si>
  <si>
    <t>741123224</t>
  </si>
  <si>
    <t>Montáž kabel Al plný nebo laněný kulatý žíla 4x16 mm2 uložený volně (např. AYKY)</t>
  </si>
  <si>
    <t>-978368533</t>
  </si>
  <si>
    <t>Montáž kabelů hliníkových bez ukončení uložených volně plných nebo laněných kulatých (např. AYKY) počtu a průřezu žil 4x16 mm2</t>
  </si>
  <si>
    <t>34112316</t>
  </si>
  <si>
    <t>kabel instalační jádro Al plné izolace PVC plášť PVC 450/750V (AYKY) 4x16mm2</t>
  </si>
  <si>
    <t>1590373857</t>
  </si>
  <si>
    <t>741130001</t>
  </si>
  <si>
    <t>Ukončení vodič izolovaný do 2,5 mm2 v rozváděči nebo na přístroji</t>
  </si>
  <si>
    <t>-167924905</t>
  </si>
  <si>
    <t>Ukončení vodičů izolovaných s označením a zapojením v rozváděči nebo na přístroji, průřezu žíly do 2,5 mm2</t>
  </si>
  <si>
    <t>741130006</t>
  </si>
  <si>
    <t>Ukončení vodič izolovaný do 16 mm2 v rozváděči nebo na přístroji</t>
  </si>
  <si>
    <t>-1432243780</t>
  </si>
  <si>
    <t>Ukončení vodičů izolovaných s označením a zapojením v rozváděči nebo na přístroji, průřezu žíly do 16 mm2</t>
  </si>
  <si>
    <t>741410021</t>
  </si>
  <si>
    <t>Montáž vodič uzemňovací pásek průřezu do 120 mm2 v městské zástavbě v zemi</t>
  </si>
  <si>
    <t>280091399</t>
  </si>
  <si>
    <t>Montáž uzemňovacího vedení s upevněním, propojením a připojením pomocí svorek v zemi s izolací spojů pásku průřezu do 120 mm2 v městské zástavbě</t>
  </si>
  <si>
    <t>35442062</t>
  </si>
  <si>
    <t>pás zemnící 30x4mm FeZn</t>
  </si>
  <si>
    <t>947199822</t>
  </si>
  <si>
    <t>60*0,96 "Přepočtené koeficientem množství</t>
  </si>
  <si>
    <t>741420020</t>
  </si>
  <si>
    <t>Montáž svorka hromosvodná s jedním šroubem</t>
  </si>
  <si>
    <t>1443596016</t>
  </si>
  <si>
    <t>Montáž hromosvodného vedení svorek s jedním šroubem</t>
  </si>
  <si>
    <t>1030039043</t>
  </si>
  <si>
    <t>Přítlačná svorka ocelová pro průměr 6-20 mm nebo pásek 30x3 - 4mm</t>
  </si>
  <si>
    <t>1558526909</t>
  </si>
  <si>
    <t>741420022</t>
  </si>
  <si>
    <t>Montáž svorka hromosvodná se 3 a více šrouby</t>
  </si>
  <si>
    <t>150230855</t>
  </si>
  <si>
    <t>Montáž hromosvodného vedení svorek se 3 a více šrouby</t>
  </si>
  <si>
    <t>1030125360</t>
  </si>
  <si>
    <t>SR 02 M8 nerez V4A Svorka odbočná a spojovací pro zemní spoje</t>
  </si>
  <si>
    <t>1178417480</t>
  </si>
  <si>
    <t>741810001</t>
  </si>
  <si>
    <t>Celková prohlídka (výchozí revize) elektrického rozvodu a zařízení do 100 000,- Kč montáží</t>
  </si>
  <si>
    <t>-889982005</t>
  </si>
  <si>
    <t>Zkoušky a prohlídky elektrických rozvodů a zařízení celková prohlídka a vyhotovení revizní zprávy pro objem montážních prací do 100 tis. Kč</t>
  </si>
  <si>
    <t>998741101</t>
  </si>
  <si>
    <t>Přesun hmot tonážní pro silnoproud v objektech v do 6 m</t>
  </si>
  <si>
    <t>-1688347278</t>
  </si>
  <si>
    <t>Přesun hmot pro silnoproud stanovený z hmotnosti přesunovaného materiálu vodorovná dopravní vzdálenost do 50 m v objektech výšky do 6 m</t>
  </si>
  <si>
    <t>21-M</t>
  </si>
  <si>
    <t>Elektromontáže</t>
  </si>
  <si>
    <t>210040011</t>
  </si>
  <si>
    <t>Montáž sloupů nn ocelových trubkových jednoduchých do 12 m</t>
  </si>
  <si>
    <t>168792334</t>
  </si>
  <si>
    <t>Montáž sloupů a stožárů venkovního vedení nn bez výstroje ocelových trubkových včetně rozvozu, vztyčení, očíslování, složení do 12 m jednoduchých</t>
  </si>
  <si>
    <t>1010043060</t>
  </si>
  <si>
    <t>STP 6 - C P stožár silniční třístupňový pro přisvícení</t>
  </si>
  <si>
    <t>-1857663880</t>
  </si>
  <si>
    <t>1010043062</t>
  </si>
  <si>
    <t>ZR 400 STP 6 P základový rám, v základním nátěru</t>
  </si>
  <si>
    <t>788607095</t>
  </si>
  <si>
    <t>210202013</t>
  </si>
  <si>
    <t>Montáž svítidlo průmyslové nebo venkovní na výložník</t>
  </si>
  <si>
    <t>-1516194585</t>
  </si>
  <si>
    <t>Montáž svítidel výbojkových se zapojením vodičů průmyslových nebo venkovních na výložník</t>
  </si>
  <si>
    <t>1002032562</t>
  </si>
  <si>
    <t>PHI BGP282 LED130-4S/757 I DPR1 CLO 48/60S</t>
  </si>
  <si>
    <t>665663248</t>
  </si>
  <si>
    <t>210204105</t>
  </si>
  <si>
    <t>Montáž výložníků osvětlení dvouramenných sloupových hmotnosti do 70 kg</t>
  </si>
  <si>
    <t>2013989087</t>
  </si>
  <si>
    <t>Montáž výložníků osvětlení dvouramenných sloupových, hmotnosti do 70 kg</t>
  </si>
  <si>
    <t>1010043053</t>
  </si>
  <si>
    <t>UD 1 - 3000/C výložník rovný, pro přisvícení přechodů</t>
  </si>
  <si>
    <t>1958789115</t>
  </si>
  <si>
    <t>220182021</t>
  </si>
  <si>
    <t>Uložení HDPE trubky do výkopu včetně fixace</t>
  </si>
  <si>
    <t>1530607364</t>
  </si>
  <si>
    <t>Uložení trubky HDPE do výkopu včetně fixace</t>
  </si>
  <si>
    <t>34571351</t>
  </si>
  <si>
    <t>trubka elektroinstalační ohebná dvouplášťová korugovaná (chránička) D 41/50mm, HDPE+LDPE</t>
  </si>
  <si>
    <t>-87493289</t>
  </si>
  <si>
    <t>220960021</t>
  </si>
  <si>
    <t>Montáž svorkovnice stožárové</t>
  </si>
  <si>
    <t>-748020765</t>
  </si>
  <si>
    <t>Montáž stožárové svorkovnice s připevněním</t>
  </si>
  <si>
    <t>10.077.539</t>
  </si>
  <si>
    <t>Svorka SV-A 9.16.4 stožárová výzbroj</t>
  </si>
  <si>
    <t>453633454</t>
  </si>
  <si>
    <t>1040033204</t>
  </si>
  <si>
    <t>Stožárová výzbroj SV - A - 6.16.4p, Saltek SP-T2+3-</t>
  </si>
  <si>
    <t>-613451318</t>
  </si>
  <si>
    <t>1218176</t>
  </si>
  <si>
    <t>POJISTKA E14 D01 6A gL/gG 400VAC 250VDC</t>
  </si>
  <si>
    <t>-2041766043</t>
  </si>
  <si>
    <t>460010025</t>
  </si>
  <si>
    <t>Vytyčení trasy inženýrských sítí v zastavěném prostoru</t>
  </si>
  <si>
    <t>km</t>
  </si>
  <si>
    <t>-322096558</t>
  </si>
  <si>
    <t>Vytyčení trasy inženýrských sítí v zastavěném prostoru</t>
  </si>
  <si>
    <t>0,3</t>
  </si>
  <si>
    <t>460131113</t>
  </si>
  <si>
    <t>Hloubení nezapažených jam při elektromontážích ručně v hornině tř I skupiny 3</t>
  </si>
  <si>
    <t>915097463</t>
  </si>
  <si>
    <t>Hloubení nezapažených jam ručně včetně urovnání dna s přemístěním výkopku do vzdálenosti 3 m od okraje jámy nebo s naložením na dopravní prostředek v hornině třídy těžitelnosti I skupiny 3</t>
  </si>
  <si>
    <t>"startovací jámy" 12</t>
  </si>
  <si>
    <t>1729662802</t>
  </si>
  <si>
    <t>460391123</t>
  </si>
  <si>
    <t>Zásyp jam při elektromontážích ručně se zhutněním z hornin třídy I skupiny 3</t>
  </si>
  <si>
    <t>1971397443</t>
  </si>
  <si>
    <t>Zásyp jam ručně s uložením výkopku ve vrstvách a úpravou povrchu s přemístění sypaniny ze vzdálenosti do 10 m se zhutněním z horniny třídy těžitelnosti I skupiny 3</t>
  </si>
  <si>
    <t>460431182</t>
  </si>
  <si>
    <t>Zásyp kabelových rýh ručně se zhutněním š 35 cm hl 80 cm z horniny tř I skupiny 3</t>
  </si>
  <si>
    <t>2073475860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</si>
  <si>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</si>
  <si>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460611124</t>
  </si>
  <si>
    <t>Vrty nepažené pro stožáry průměru přes 55 do 65 cm hl v hornině tř. vrtatelnosti IV</t>
  </si>
  <si>
    <t>-1882576799</t>
  </si>
  <si>
    <t>Vrty pro stožáry nadzemního vedení nepažené, hloubky do 2 m průměru přes 55 do 65 cm, v hornině třídy vrtatelnosti IV</t>
  </si>
  <si>
    <t>460611134</t>
  </si>
  <si>
    <t>Vrty nepažené pro stožáry průměru přes 65 do 85 cm hl do 2 m v hornině tř. vrtatelnosti IV</t>
  </si>
  <si>
    <t>1107592128</t>
  </si>
  <si>
    <t>Vrty pro stožáry nadzemního vedení nepažené, hloubky do 2 m průměru přes 65 do 85 cm, v hornině třídy vrtatelnosti IV</t>
  </si>
  <si>
    <t>460631211</t>
  </si>
  <si>
    <t>Řízené horizontální vrtání při elektromontážích v hornině tř. těžitelnosti I a II skupiny 1 až 4 vnějšího průměru do 90 mm</t>
  </si>
  <si>
    <t>-992283058</t>
  </si>
  <si>
    <t>Zemní protlaky řízené horizontální vrtání v hornině třídy těžitelnosti I a II skupiny 1 až 4 včetně protlačení trub v hloubce do 6 m vnějšího průměru vrtu do 90 mm</t>
  </si>
  <si>
    <t>14011062</t>
  </si>
  <si>
    <t>trubka ocelová bezešvá hladká jakost 11 353 89x5mm</t>
  </si>
  <si>
    <t>263102851</t>
  </si>
  <si>
    <t>460641113</t>
  </si>
  <si>
    <t>Základové konstrukce při elektromontážích z monolitického betonu tř. C 16/20</t>
  </si>
  <si>
    <t>-82354705</t>
  </si>
  <si>
    <t>Základové konstrukce základ bez bednění do rostlé zeminy z monolitického betonu tř. C 16/20</t>
  </si>
  <si>
    <t>460641132</t>
  </si>
  <si>
    <t>Základové konstrukce při elektromontážích ze ŽB tř. C 30/37 se zvýšenými nároky na prostředí</t>
  </si>
  <si>
    <t>150210659</t>
  </si>
  <si>
    <t>Základové konstrukce základ bez bednění do rostlé zeminy z monolitického železobetonu bez výztuže se zvýšenými nároky na prostředí tř. C 30/37</t>
  </si>
  <si>
    <t>460641212</t>
  </si>
  <si>
    <t>Výztuž základových konstrukcí při elektromontážích betonářskou ocelí 10 505</t>
  </si>
  <si>
    <t>1930145994</t>
  </si>
  <si>
    <t>Základové konstrukce výztuž z betonářské oceli 10 505</t>
  </si>
  <si>
    <t>1000289786</t>
  </si>
  <si>
    <t xml:space="preserve">KOPOS 1516E KC  TRUBKA TUHÁ 320 N PVC</t>
  </si>
  <si>
    <t>1969052160</t>
  </si>
  <si>
    <t>460661512</t>
  </si>
  <si>
    <t>Kabelové lože z písku pro kabely nn kryté plastovou fólií š lože přes 25 do 50 cm</t>
  </si>
  <si>
    <t>-326347430</t>
  </si>
  <si>
    <t>Kabelové lože z písku včetně podsypu, zhutnění a urovnání povrchu pro kabely nn zakryté plastovou fólií, šířky přes 25 do 50 cm</t>
  </si>
  <si>
    <t>460871144</t>
  </si>
  <si>
    <t>Podklad vozovky a chodníku ze štěrkodrti se zhutněním při elektromontážích tl přes 15 do 20 cm</t>
  </si>
  <si>
    <t>-939577405</t>
  </si>
  <si>
    <t>Podklad vozovek a chodníků včetně rozprostření a úpravy ze štěrkodrti, včetně zhutnění, tloušťky přes 15 do 20 cm</t>
  </si>
  <si>
    <t>35*1,5</t>
  </si>
  <si>
    <t>460911122</t>
  </si>
  <si>
    <t>Očištění dlaždic betonových tvarovaných nebo zámkových z rozebraných dlažeb při elektromontážích</t>
  </si>
  <si>
    <t>1854789778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</si>
  <si>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</si>
  <si>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460921222</t>
  </si>
  <si>
    <t>Kladení dlažby po překopech při elektromontážích dlaždice betonové zámkové do lože z kameniva těženého</t>
  </si>
  <si>
    <t>-2051971141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</si>
  <si>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</si>
  <si>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468021221</t>
  </si>
  <si>
    <t>Rozebrání dlažeb při elektromontážích ručně z dlaždic zámkových do písku spáry nezalité</t>
  </si>
  <si>
    <t>876432689</t>
  </si>
  <si>
    <t>Vytrhání dlažby včetně ručního rozebrání, vytřídění, odhozu na hromady nebo naložení na dopravní prostředek a očistění kostek nebo dlaždic z pískového podkladu z dlaždic zámkových, spáry nezalité</t>
  </si>
  <si>
    <t>469981111</t>
  </si>
  <si>
    <t>Přesun hmot pro pomocné stavební práce při elektromotážích</t>
  </si>
  <si>
    <t>271431085</t>
  </si>
  <si>
    <t>Přesun hmot pro pomocné stavební práce při elektromontážích dopravní vzdálenost do 1 000 m</t>
  </si>
  <si>
    <t>012002000</t>
  </si>
  <si>
    <t>Geodetické práce</t>
  </si>
  <si>
    <t>pol…</t>
  </si>
  <si>
    <t>-51561124</t>
  </si>
  <si>
    <t>040001000</t>
  </si>
  <si>
    <t>pol</t>
  </si>
  <si>
    <t>-677471484</t>
  </si>
  <si>
    <t>044002000</t>
  </si>
  <si>
    <t>Revize el.zařízení</t>
  </si>
  <si>
    <t>1660656588</t>
  </si>
  <si>
    <t>Revize</t>
  </si>
  <si>
    <t>VRN6</t>
  </si>
  <si>
    <t>Územní vlivy</t>
  </si>
  <si>
    <t>065002000</t>
  </si>
  <si>
    <t>Mimostaveništní doprava materiálů</t>
  </si>
  <si>
    <t>1079503155</t>
  </si>
  <si>
    <t>SEZNAM FIGUR</t>
  </si>
  <si>
    <t>Výměra</t>
  </si>
  <si>
    <t xml:space="preserve"> B1</t>
  </si>
  <si>
    <t>A73</t>
  </si>
  <si>
    <t>"Čištění UV vč. přípojek tlakovou vodou" 5</t>
  </si>
  <si>
    <t>B22</t>
  </si>
  <si>
    <t>Použití figury:</t>
  </si>
  <si>
    <t xml:space="preserve"> B2</t>
  </si>
  <si>
    <t>"v místech napojení chodníku na stávající chodníky a pěší plochy" 44,0+7,0</t>
  </si>
  <si>
    <t>odstraneni kameniva ručně pod chodníkem</t>
  </si>
  <si>
    <t>"planimetrováno ze situace" 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</si>
</sst>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Chodník ul.Frýdecká a ul.Studentská v Českém Těšíně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Český Těšín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20. 2. 2023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Český Těšín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Ing.Klajmonová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ROUND(SUM(AG95:AG98),2)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ROUND(SUM(AS95:AS98),2)</f>
        <v>0</v>
      </c>
      <c r="AT94" s="98">
        <f>ROUND(SUM(AV94:AW94),2)</f>
        <v>0</v>
      </c>
      <c r="AU94" s="99">
        <f>ROUND(SUM(AU95:AU98),5)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ROUND(SUM(AZ95:AZ98),2)</f>
        <v>0</v>
      </c>
      <c r="BA94" s="98">
        <f>ROUND(SUM(BA95:BA98),2)</f>
        <v>0</v>
      </c>
      <c r="BB94" s="98">
        <f>ROUND(SUM(BB95:BB98),2)</f>
        <v>0</v>
      </c>
      <c r="BC94" s="98">
        <f>ROUND(SUM(BC95:BC98),2)</f>
        <v>0</v>
      </c>
      <c r="BD94" s="100">
        <f>ROUND(SUM(BD95:BD98),2)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'B0 - Ostatní a vedlejší 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'B0 - Ostatní a vedlejší n...'!P123</f>
        <v>0</v>
      </c>
      <c r="AV95" s="111">
        <f>'B0 - Ostatní a vedlejší n...'!J33</f>
        <v>0</v>
      </c>
      <c r="AW95" s="111">
        <f>'B0 - Ostatní a vedlejší n...'!J34</f>
        <v>0</v>
      </c>
      <c r="AX95" s="111">
        <f>'B0 - Ostatní a vedlejší n...'!J35</f>
        <v>0</v>
      </c>
      <c r="AY95" s="111">
        <f>'B0 - Ostatní a vedlejší n...'!J36</f>
        <v>0</v>
      </c>
      <c r="AZ95" s="111">
        <f>'B0 - Ostatní a vedlejší n...'!F33</f>
        <v>0</v>
      </c>
      <c r="BA95" s="111">
        <f>'B0 - Ostatní a vedlejší n...'!F34</f>
        <v>0</v>
      </c>
      <c r="BB95" s="111">
        <f>'B0 - Ostatní a vedlejší n...'!F35</f>
        <v>0</v>
      </c>
      <c r="BC95" s="111">
        <f>'B0 - Ostatní a vedlejší n...'!F36</f>
        <v>0</v>
      </c>
      <c r="BD95" s="113">
        <f>'B0 - Ostatní a vedlejší n...'!F37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24.7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'B1 - Chodník a přechod ul...'!J30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ROUND(SUM(AV96:AW96),2)</f>
        <v>0</v>
      </c>
      <c r="AU96" s="112">
        <f>'B1 - Chodník a přechod ul...'!P128</f>
        <v>0</v>
      </c>
      <c r="AV96" s="111">
        <f>'B1 - Chodník a přechod ul...'!J33</f>
        <v>0</v>
      </c>
      <c r="AW96" s="111">
        <f>'B1 - Chodník a přechod ul...'!J34</f>
        <v>0</v>
      </c>
      <c r="AX96" s="111">
        <f>'B1 - Chodník a přechod ul...'!J35</f>
        <v>0</v>
      </c>
      <c r="AY96" s="111">
        <f>'B1 - Chodník a přechod ul...'!J36</f>
        <v>0</v>
      </c>
      <c r="AZ96" s="111">
        <f>'B1 - Chodník a přechod ul...'!F33</f>
        <v>0</v>
      </c>
      <c r="BA96" s="111">
        <f>'B1 - Chodník a přechod ul...'!F34</f>
        <v>0</v>
      </c>
      <c r="BB96" s="111">
        <f>'B1 - Chodník a přechod ul...'!F35</f>
        <v>0</v>
      </c>
      <c r="BC96" s="111">
        <f>'B1 - Chodník a přechod ul...'!F36</f>
        <v>0</v>
      </c>
      <c r="BD96" s="113">
        <f>'B1 - Chodník a přechod ul...'!F37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7" customFormat="1" ht="16.5" customHeight="1">
      <c r="A97" s="103" t="s">
        <v>80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'B2 - Oprava komunikace ke...'!J30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ROUND(SUM(AV97:AW97),2)</f>
        <v>0</v>
      </c>
      <c r="AU97" s="112">
        <f>'B2 - Oprava komunikace ke...'!P125</f>
        <v>0</v>
      </c>
      <c r="AV97" s="111">
        <f>'B2 - Oprava komunikace ke...'!J33</f>
        <v>0</v>
      </c>
      <c r="AW97" s="111">
        <f>'B2 - Oprava komunikace ke...'!J34</f>
        <v>0</v>
      </c>
      <c r="AX97" s="111">
        <f>'B2 - Oprava komunikace ke...'!J35</f>
        <v>0</v>
      </c>
      <c r="AY97" s="111">
        <f>'B2 - Oprava komunikace ke...'!J36</f>
        <v>0</v>
      </c>
      <c r="AZ97" s="111">
        <f>'B2 - Oprava komunikace ke...'!F33</f>
        <v>0</v>
      </c>
      <c r="BA97" s="111">
        <f>'B2 - Oprava komunikace ke...'!F34</f>
        <v>0</v>
      </c>
      <c r="BB97" s="111">
        <f>'B2 - Oprava komunikace ke...'!F35</f>
        <v>0</v>
      </c>
      <c r="BC97" s="111">
        <f>'B2 - Oprava komunikace ke...'!F36</f>
        <v>0</v>
      </c>
      <c r="BD97" s="113">
        <f>'B2 - Oprava komunikace ke...'!F37</f>
        <v>0</v>
      </c>
      <c r="BE97" s="7"/>
      <c r="BT97" s="114" t="s">
        <v>84</v>
      </c>
      <c r="BV97" s="114" t="s">
        <v>78</v>
      </c>
      <c r="BW97" s="114" t="s">
        <v>92</v>
      </c>
      <c r="BX97" s="114" t="s">
        <v>4</v>
      </c>
      <c r="CL97" s="114" t="s">
        <v>1</v>
      </c>
      <c r="CM97" s="114" t="s">
        <v>86</v>
      </c>
    </row>
    <row r="98" s="7" customFormat="1" ht="24.75" customHeight="1">
      <c r="A98" s="103" t="s">
        <v>80</v>
      </c>
      <c r="B98" s="104"/>
      <c r="C98" s="105"/>
      <c r="D98" s="106" t="s">
        <v>93</v>
      </c>
      <c r="E98" s="106"/>
      <c r="F98" s="106"/>
      <c r="G98" s="106"/>
      <c r="H98" s="106"/>
      <c r="I98" s="107"/>
      <c r="J98" s="106" t="s">
        <v>94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'B3 - VO nasvětlení přecho...'!J30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5">
        <v>0</v>
      </c>
      <c r="AT98" s="116">
        <f>ROUND(SUM(AV98:AW98),2)</f>
        <v>0</v>
      </c>
      <c r="AU98" s="117">
        <f>'B3 - VO nasvětlení přecho...'!P127</f>
        <v>0</v>
      </c>
      <c r="AV98" s="116">
        <f>'B3 - VO nasvětlení přecho...'!J33</f>
        <v>0</v>
      </c>
      <c r="AW98" s="116">
        <f>'B3 - VO nasvětlení přecho...'!J34</f>
        <v>0</v>
      </c>
      <c r="AX98" s="116">
        <f>'B3 - VO nasvětlení přecho...'!J35</f>
        <v>0</v>
      </c>
      <c r="AY98" s="116">
        <f>'B3 - VO nasvětlení přecho...'!J36</f>
        <v>0</v>
      </c>
      <c r="AZ98" s="116">
        <f>'B3 - VO nasvětlení přecho...'!F33</f>
        <v>0</v>
      </c>
      <c r="BA98" s="116">
        <f>'B3 - VO nasvětlení přecho...'!F34</f>
        <v>0</v>
      </c>
      <c r="BB98" s="116">
        <f>'B3 - VO nasvětlení přecho...'!F35</f>
        <v>0</v>
      </c>
      <c r="BC98" s="116">
        <f>'B3 - VO nasvětlení přecho...'!F36</f>
        <v>0</v>
      </c>
      <c r="BD98" s="118">
        <f>'B3 - VO nasvětlení přecho...'!F37</f>
        <v>0</v>
      </c>
      <c r="BE98" s="7"/>
      <c r="BT98" s="114" t="s">
        <v>84</v>
      </c>
      <c r="BV98" s="114" t="s">
        <v>78</v>
      </c>
      <c r="BW98" s="114" t="s">
        <v>95</v>
      </c>
      <c r="BX98" s="114" t="s">
        <v>4</v>
      </c>
      <c r="CL98" s="114" t="s">
        <v>1</v>
      </c>
      <c r="CM98" s="114" t="s">
        <v>86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B0 - Ostatní a vedlejší n...'!C2" display="/"/>
    <hyperlink ref="A96" location="'B1 - Chodník a přechod ul...'!C2" display="/"/>
    <hyperlink ref="A97" location="'B2 - Oprava komunikace ke...'!C2" display="/"/>
    <hyperlink ref="A98" location="'B3 - VO nasvětlení přec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ul.Frýdecká a ul.Studentská v Českém Těšíně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20. 2. 2023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ROUND((SUM(BE123:BE163)),  2)</f>
        <v>0</v>
      </c>
      <c r="G33" s="37"/>
      <c r="H33" s="37"/>
      <c r="I33" s="127">
        <v>0.20999999999999999</v>
      </c>
      <c r="J33" s="126">
        <f>ROUND(((SUM(BE123:BE163))*I33),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ROUND((SUM(BF123:BF163)),  2)</f>
        <v>0</v>
      </c>
      <c r="G34" s="37"/>
      <c r="H34" s="37"/>
      <c r="I34" s="127">
        <v>0.14999999999999999</v>
      </c>
      <c r="J34" s="126">
        <f>ROUND(((SUM(BF123:BF163))*I34),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ROUND((SUM(BG123:BG163)),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ROUND((SUM(BH123:BH163)),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ROUND((SUM(BI123:BI163)),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ul.Frýdecká a ul.Studentská v Českém Těšíně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B0 - Ostatní a vedlejší náklady stavby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20. 2. 2023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Ing.Klajmonová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J124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105</v>
      </c>
      <c r="E98" s="141"/>
      <c r="F98" s="141"/>
      <c r="G98" s="141"/>
      <c r="H98" s="141"/>
      <c r="I98" s="141"/>
      <c r="J98" s="142">
        <f>J129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106</v>
      </c>
      <c r="E99" s="141"/>
      <c r="F99" s="141"/>
      <c r="G99" s="141"/>
      <c r="H99" s="141"/>
      <c r="I99" s="141"/>
      <c r="J99" s="142">
        <f>J133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3"/>
      <c r="C100" s="10"/>
      <c r="D100" s="144" t="s">
        <v>107</v>
      </c>
      <c r="E100" s="145"/>
      <c r="F100" s="145"/>
      <c r="G100" s="145"/>
      <c r="H100" s="145"/>
      <c r="I100" s="145"/>
      <c r="J100" s="146">
        <f>J134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108</v>
      </c>
      <c r="E101" s="145"/>
      <c r="F101" s="145"/>
      <c r="G101" s="145"/>
      <c r="H101" s="145"/>
      <c r="I101" s="145"/>
      <c r="J101" s="146">
        <f>J150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109</v>
      </c>
      <c r="E102" s="145"/>
      <c r="F102" s="145"/>
      <c r="G102" s="145"/>
      <c r="H102" s="145"/>
      <c r="I102" s="145"/>
      <c r="J102" s="146">
        <f>J154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110</v>
      </c>
      <c r="E103" s="145"/>
      <c r="F103" s="145"/>
      <c r="G103" s="145"/>
      <c r="H103" s="145"/>
      <c r="I103" s="145"/>
      <c r="J103" s="146">
        <f>J160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111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0" t="str">
        <f>E7</f>
        <v>Chodník ul.Frýdecká a ul.Studentská v Českém Těšíně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97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B0 - Ostatní a vedlejší náklady stavby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>Český Těšín</v>
      </c>
      <c r="G117" s="37"/>
      <c r="H117" s="37"/>
      <c r="I117" s="31" t="s">
        <v>22</v>
      </c>
      <c r="J117" s="68" t="str">
        <f>IF(J12="","",J12)</f>
        <v>20. 2. 2023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E15</f>
        <v>Město Český Těšín</v>
      </c>
      <c r="G119" s="37"/>
      <c r="H119" s="37"/>
      <c r="I119" s="31" t="s">
        <v>30</v>
      </c>
      <c r="J119" s="35" t="str">
        <f>E21</f>
        <v>Ing.Klajmonová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IF(E18="","",E18)</f>
        <v>Vyplň údaj</v>
      </c>
      <c r="G120" s="37"/>
      <c r="H120" s="37"/>
      <c r="I120" s="31" t="s">
        <v>33</v>
      </c>
      <c r="J120" s="35" t="str">
        <f>E24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47"/>
      <c r="B122" s="148"/>
      <c r="C122" s="149" t="s">
        <v>112</v>
      </c>
      <c r="D122" s="150" t="s">
        <v>61</v>
      </c>
      <c r="E122" s="150" t="s">
        <v>57</v>
      </c>
      <c r="F122" s="150" t="s">
        <v>58</v>
      </c>
      <c r="G122" s="150" t="s">
        <v>113</v>
      </c>
      <c r="H122" s="150" t="s">
        <v>114</v>
      </c>
      <c r="I122" s="150" t="s">
        <v>115</v>
      </c>
      <c r="J122" s="151" t="s">
        <v>101</v>
      </c>
      <c r="K122" s="152" t="s">
        <v>116</v>
      </c>
      <c r="L122" s="153"/>
      <c r="M122" s="85" t="s">
        <v>1</v>
      </c>
      <c r="N122" s="86" t="s">
        <v>40</v>
      </c>
      <c r="O122" s="86" t="s">
        <v>117</v>
      </c>
      <c r="P122" s="86" t="s">
        <v>118</v>
      </c>
      <c r="Q122" s="86" t="s">
        <v>119</v>
      </c>
      <c r="R122" s="86" t="s">
        <v>120</v>
      </c>
      <c r="S122" s="86" t="s">
        <v>121</v>
      </c>
      <c r="T122" s="87" t="s">
        <v>122</v>
      </c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</row>
    <row r="123" s="2" customFormat="1" ht="22.8" customHeight="1">
      <c r="A123" s="37"/>
      <c r="B123" s="38"/>
      <c r="C123" s="92" t="s">
        <v>123</v>
      </c>
      <c r="D123" s="37"/>
      <c r="E123" s="37"/>
      <c r="F123" s="37"/>
      <c r="G123" s="37"/>
      <c r="H123" s="37"/>
      <c r="I123" s="37"/>
      <c r="J123" s="154">
        <f>BK123</f>
        <v>0</v>
      </c>
      <c r="K123" s="37"/>
      <c r="L123" s="38"/>
      <c r="M123" s="88"/>
      <c r="N123" s="72"/>
      <c r="O123" s="89"/>
      <c r="P123" s="155">
        <f>P124+P129+P133</f>
        <v>0</v>
      </c>
      <c r="Q123" s="89"/>
      <c r="R123" s="155">
        <f>R124+R129+R133</f>
        <v>0</v>
      </c>
      <c r="S123" s="89"/>
      <c r="T123" s="156">
        <f>T124+T129+T133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75</v>
      </c>
      <c r="AU123" s="18" t="s">
        <v>103</v>
      </c>
      <c r="BK123" s="157">
        <f>BK124+BK129+BK133</f>
        <v>0</v>
      </c>
    </row>
    <row r="124" s="12" customFormat="1" ht="25.92" customHeight="1">
      <c r="A124" s="12"/>
      <c r="B124" s="158"/>
      <c r="C124" s="12"/>
      <c r="D124" s="159" t="s">
        <v>75</v>
      </c>
      <c r="E124" s="160" t="s">
        <v>124</v>
      </c>
      <c r="F124" s="160" t="s">
        <v>125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SUM(P125:P128)</f>
        <v>0</v>
      </c>
      <c r="Q124" s="164"/>
      <c r="R124" s="165">
        <f>SUM(R125:R128)</f>
        <v>0</v>
      </c>
      <c r="S124" s="164"/>
      <c r="T124" s="166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126</v>
      </c>
      <c r="AT124" s="167" t="s">
        <v>75</v>
      </c>
      <c r="AU124" s="167" t="s">
        <v>76</v>
      </c>
      <c r="AY124" s="159" t="s">
        <v>127</v>
      </c>
      <c r="BK124" s="168">
        <f>SUM(BK125:BK128)</f>
        <v>0</v>
      </c>
    </row>
    <row r="125" s="2" customFormat="1" ht="16.5" customHeight="1">
      <c r="A125" s="37"/>
      <c r="B125" s="169"/>
      <c r="C125" s="170" t="s">
        <v>84</v>
      </c>
      <c r="D125" s="170" t="s">
        <v>128</v>
      </c>
      <c r="E125" s="171" t="s">
        <v>129</v>
      </c>
      <c r="F125" s="172" t="s">
        <v>130</v>
      </c>
      <c r="G125" s="173" t="s">
        <v>131</v>
      </c>
      <c r="H125" s="174">
        <v>1</v>
      </c>
      <c r="I125" s="175"/>
      <c r="J125" s="176">
        <f>ROUND(I125*H125,2)</f>
        <v>0</v>
      </c>
      <c r="K125" s="177"/>
      <c r="L125" s="38"/>
      <c r="M125" s="178" t="s">
        <v>1</v>
      </c>
      <c r="N125" s="179" t="s">
        <v>41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126</v>
      </c>
      <c r="AT125" s="182" t="s">
        <v>128</v>
      </c>
      <c r="AU125" s="182" t="s">
        <v>84</v>
      </c>
      <c r="AY125" s="18" t="s">
        <v>127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84</v>
      </c>
      <c r="BK125" s="183">
        <f>ROUND(I125*H125,2)</f>
        <v>0</v>
      </c>
      <c r="BL125" s="18" t="s">
        <v>126</v>
      </c>
      <c r="BM125" s="182" t="s">
        <v>132</v>
      </c>
    </row>
    <row r="126" s="2" customFormat="1">
      <c r="A126" s="37"/>
      <c r="B126" s="38"/>
      <c r="C126" s="37"/>
      <c r="D126" s="184" t="s">
        <v>133</v>
      </c>
      <c r="E126" s="37"/>
      <c r="F126" s="185" t="s">
        <v>134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133</v>
      </c>
      <c r="AU126" s="18" t="s">
        <v>84</v>
      </c>
    </row>
    <row r="127" s="2" customFormat="1" ht="16.5" customHeight="1">
      <c r="A127" s="37"/>
      <c r="B127" s="169"/>
      <c r="C127" s="170" t="s">
        <v>86</v>
      </c>
      <c r="D127" s="170" t="s">
        <v>128</v>
      </c>
      <c r="E127" s="171" t="s">
        <v>135</v>
      </c>
      <c r="F127" s="172" t="s">
        <v>136</v>
      </c>
      <c r="G127" s="173" t="s">
        <v>131</v>
      </c>
      <c r="H127" s="174">
        <v>1</v>
      </c>
      <c r="I127" s="175"/>
      <c r="J127" s="176">
        <f>ROUND(I127*H127,2)</f>
        <v>0</v>
      </c>
      <c r="K127" s="177"/>
      <c r="L127" s="38"/>
      <c r="M127" s="178" t="s">
        <v>1</v>
      </c>
      <c r="N127" s="179" t="s">
        <v>41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126</v>
      </c>
      <c r="AT127" s="182" t="s">
        <v>128</v>
      </c>
      <c r="AU127" s="182" t="s">
        <v>84</v>
      </c>
      <c r="AY127" s="18" t="s">
        <v>127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84</v>
      </c>
      <c r="BK127" s="183">
        <f>ROUND(I127*H127,2)</f>
        <v>0</v>
      </c>
      <c r="BL127" s="18" t="s">
        <v>126</v>
      </c>
      <c r="BM127" s="182" t="s">
        <v>137</v>
      </c>
    </row>
    <row r="128" s="2" customFormat="1">
      <c r="A128" s="37"/>
      <c r="B128" s="38"/>
      <c r="C128" s="37"/>
      <c r="D128" s="184" t="s">
        <v>133</v>
      </c>
      <c r="E128" s="37"/>
      <c r="F128" s="185" t="s">
        <v>134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133</v>
      </c>
      <c r="AU128" s="18" t="s">
        <v>84</v>
      </c>
    </row>
    <row r="129" s="12" customFormat="1" ht="25.92" customHeight="1">
      <c r="A129" s="12"/>
      <c r="B129" s="158"/>
      <c r="C129" s="12"/>
      <c r="D129" s="159" t="s">
        <v>75</v>
      </c>
      <c r="E129" s="160" t="s">
        <v>138</v>
      </c>
      <c r="F129" s="160" t="s">
        <v>139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SUM(P130:P132)</f>
        <v>0</v>
      </c>
      <c r="Q129" s="164"/>
      <c r="R129" s="165">
        <f>SUM(R130:R132)</f>
        <v>0</v>
      </c>
      <c r="S129" s="164"/>
      <c r="T129" s="166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126</v>
      </c>
      <c r="AT129" s="167" t="s">
        <v>75</v>
      </c>
      <c r="AU129" s="167" t="s">
        <v>76</v>
      </c>
      <c r="AY129" s="159" t="s">
        <v>127</v>
      </c>
      <c r="BK129" s="168">
        <f>SUM(BK130:BK132)</f>
        <v>0</v>
      </c>
    </row>
    <row r="130" s="2" customFormat="1" ht="16.5" customHeight="1">
      <c r="A130" s="37"/>
      <c r="B130" s="169"/>
      <c r="C130" s="170" t="s">
        <v>140</v>
      </c>
      <c r="D130" s="170" t="s">
        <v>128</v>
      </c>
      <c r="E130" s="171" t="s">
        <v>141</v>
      </c>
      <c r="F130" s="172" t="s">
        <v>142</v>
      </c>
      <c r="G130" s="173" t="s">
        <v>143</v>
      </c>
      <c r="H130" s="174">
        <v>2</v>
      </c>
      <c r="I130" s="175"/>
      <c r="J130" s="176">
        <f>ROUND(I130*H130,2)</f>
        <v>0</v>
      </c>
      <c r="K130" s="177"/>
      <c r="L130" s="38"/>
      <c r="M130" s="178" t="s">
        <v>1</v>
      </c>
      <c r="N130" s="179" t="s">
        <v>41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126</v>
      </c>
      <c r="AT130" s="182" t="s">
        <v>128</v>
      </c>
      <c r="AU130" s="182" t="s">
        <v>84</v>
      </c>
      <c r="AY130" s="18" t="s">
        <v>127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84</v>
      </c>
      <c r="BK130" s="183">
        <f>ROUND(I130*H130,2)</f>
        <v>0</v>
      </c>
      <c r="BL130" s="18" t="s">
        <v>126</v>
      </c>
      <c r="BM130" s="182" t="s">
        <v>144</v>
      </c>
    </row>
    <row r="131" s="2" customFormat="1">
      <c r="A131" s="37"/>
      <c r="B131" s="38"/>
      <c r="C131" s="37"/>
      <c r="D131" s="184" t="s">
        <v>133</v>
      </c>
      <c r="E131" s="37"/>
      <c r="F131" s="185" t="s">
        <v>145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133</v>
      </c>
      <c r="AU131" s="18" t="s">
        <v>84</v>
      </c>
    </row>
    <row r="132" s="2" customFormat="1">
      <c r="A132" s="37"/>
      <c r="B132" s="38"/>
      <c r="C132" s="37"/>
      <c r="D132" s="184" t="s">
        <v>146</v>
      </c>
      <c r="E132" s="37"/>
      <c r="F132" s="189" t="s">
        <v>147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146</v>
      </c>
      <c r="AU132" s="18" t="s">
        <v>84</v>
      </c>
    </row>
    <row r="133" s="12" customFormat="1" ht="25.92" customHeight="1">
      <c r="A133" s="12"/>
      <c r="B133" s="158"/>
      <c r="C133" s="12"/>
      <c r="D133" s="159" t="s">
        <v>75</v>
      </c>
      <c r="E133" s="160" t="s">
        <v>148</v>
      </c>
      <c r="F133" s="160" t="s">
        <v>149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P134+P150+P154+P160</f>
        <v>0</v>
      </c>
      <c r="Q133" s="164"/>
      <c r="R133" s="165">
        <f>R134+R150+R154+R160</f>
        <v>0</v>
      </c>
      <c r="S133" s="164"/>
      <c r="T133" s="166">
        <f>T134+T150+T154+T160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150</v>
      </c>
      <c r="AT133" s="167" t="s">
        <v>75</v>
      </c>
      <c r="AU133" s="167" t="s">
        <v>76</v>
      </c>
      <c r="AY133" s="159" t="s">
        <v>127</v>
      </c>
      <c r="BK133" s="168">
        <f>BK134+BK150+BK154+BK160</f>
        <v>0</v>
      </c>
    </row>
    <row r="134" s="12" customFormat="1" ht="22.8" customHeight="1">
      <c r="A134" s="12"/>
      <c r="B134" s="158"/>
      <c r="C134" s="12"/>
      <c r="D134" s="159" t="s">
        <v>75</v>
      </c>
      <c r="E134" s="190" t="s">
        <v>151</v>
      </c>
      <c r="F134" s="190" t="s">
        <v>152</v>
      </c>
      <c r="G134" s="12"/>
      <c r="H134" s="12"/>
      <c r="I134" s="161"/>
      <c r="J134" s="191">
        <f>BK134</f>
        <v>0</v>
      </c>
      <c r="K134" s="12"/>
      <c r="L134" s="158"/>
      <c r="M134" s="163"/>
      <c r="N134" s="164"/>
      <c r="O134" s="164"/>
      <c r="P134" s="165">
        <f>SUM(P135:P149)</f>
        <v>0</v>
      </c>
      <c r="Q134" s="164"/>
      <c r="R134" s="165">
        <f>SUM(R135:R149)</f>
        <v>0</v>
      </c>
      <c r="S134" s="164"/>
      <c r="T134" s="166">
        <f>SUM(T135:T149)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9" t="s">
        <v>150</v>
      </c>
      <c r="AT134" s="167" t="s">
        <v>75</v>
      </c>
      <c r="AU134" s="167" t="s">
        <v>84</v>
      </c>
      <c r="AY134" s="159" t="s">
        <v>127</v>
      </c>
      <c r="BK134" s="168">
        <f>SUM(BK135:BK149)</f>
        <v>0</v>
      </c>
    </row>
    <row r="135" s="2" customFormat="1" ht="16.5" customHeight="1">
      <c r="A135" s="37"/>
      <c r="B135" s="169"/>
      <c r="C135" s="170" t="s">
        <v>126</v>
      </c>
      <c r="D135" s="170" t="s">
        <v>128</v>
      </c>
      <c r="E135" s="171" t="s">
        <v>153</v>
      </c>
      <c r="F135" s="172" t="s">
        <v>154</v>
      </c>
      <c r="G135" s="173" t="s">
        <v>155</v>
      </c>
      <c r="H135" s="174">
        <v>1</v>
      </c>
      <c r="I135" s="175"/>
      <c r="J135" s="176">
        <f>ROUND(I135*H135,2)</f>
        <v>0</v>
      </c>
      <c r="K135" s="177"/>
      <c r="L135" s="38"/>
      <c r="M135" s="178" t="s">
        <v>1</v>
      </c>
      <c r="N135" s="179" t="s">
        <v>41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156</v>
      </c>
      <c r="AT135" s="182" t="s">
        <v>128</v>
      </c>
      <c r="AU135" s="182" t="s">
        <v>86</v>
      </c>
      <c r="AY135" s="18" t="s">
        <v>127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84</v>
      </c>
      <c r="BK135" s="183">
        <f>ROUND(I135*H135,2)</f>
        <v>0</v>
      </c>
      <c r="BL135" s="18" t="s">
        <v>156</v>
      </c>
      <c r="BM135" s="182" t="s">
        <v>157</v>
      </c>
    </row>
    <row r="136" s="2" customFormat="1">
      <c r="A136" s="37"/>
      <c r="B136" s="38"/>
      <c r="C136" s="37"/>
      <c r="D136" s="184" t="s">
        <v>133</v>
      </c>
      <c r="E136" s="37"/>
      <c r="F136" s="185" t="s">
        <v>154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133</v>
      </c>
      <c r="AU136" s="18" t="s">
        <v>86</v>
      </c>
    </row>
    <row r="137" s="13" customFormat="1">
      <c r="A137" s="13"/>
      <c r="B137" s="192"/>
      <c r="C137" s="13"/>
      <c r="D137" s="184" t="s">
        <v>158</v>
      </c>
      <c r="E137" s="193" t="s">
        <v>1</v>
      </c>
      <c r="F137" s="194" t="s">
        <v>84</v>
      </c>
      <c r="G137" s="13"/>
      <c r="H137" s="195">
        <v>1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158</v>
      </c>
      <c r="AU137" s="193" t="s">
        <v>86</v>
      </c>
      <c r="AV137" s="13" t="s">
        <v>86</v>
      </c>
      <c r="AW137" s="13" t="s">
        <v>32</v>
      </c>
      <c r="AX137" s="13" t="s">
        <v>84</v>
      </c>
      <c r="AY137" s="193" t="s">
        <v>127</v>
      </c>
    </row>
    <row r="138" s="2" customFormat="1" ht="16.5" customHeight="1">
      <c r="A138" s="37"/>
      <c r="B138" s="169"/>
      <c r="C138" s="170" t="s">
        <v>150</v>
      </c>
      <c r="D138" s="170" t="s">
        <v>128</v>
      </c>
      <c r="E138" s="171" t="s">
        <v>159</v>
      </c>
      <c r="F138" s="172" t="s">
        <v>160</v>
      </c>
      <c r="G138" s="173" t="s">
        <v>161</v>
      </c>
      <c r="H138" s="174">
        <v>1</v>
      </c>
      <c r="I138" s="175"/>
      <c r="J138" s="176">
        <f>ROUND(I138*H138,2)</f>
        <v>0</v>
      </c>
      <c r="K138" s="177"/>
      <c r="L138" s="38"/>
      <c r="M138" s="178" t="s">
        <v>1</v>
      </c>
      <c r="N138" s="179" t="s">
        <v>41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156</v>
      </c>
      <c r="AT138" s="182" t="s">
        <v>128</v>
      </c>
      <c r="AU138" s="182" t="s">
        <v>86</v>
      </c>
      <c r="AY138" s="18" t="s">
        <v>127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84</v>
      </c>
      <c r="BK138" s="183">
        <f>ROUND(I138*H138,2)</f>
        <v>0</v>
      </c>
      <c r="BL138" s="18" t="s">
        <v>156</v>
      </c>
      <c r="BM138" s="182" t="s">
        <v>162</v>
      </c>
    </row>
    <row r="139" s="2" customFormat="1">
      <c r="A139" s="37"/>
      <c r="B139" s="38"/>
      <c r="C139" s="37"/>
      <c r="D139" s="184" t="s">
        <v>133</v>
      </c>
      <c r="E139" s="37"/>
      <c r="F139" s="185" t="s">
        <v>160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133</v>
      </c>
      <c r="AU139" s="18" t="s">
        <v>86</v>
      </c>
    </row>
    <row r="140" s="13" customFormat="1">
      <c r="A140" s="13"/>
      <c r="B140" s="192"/>
      <c r="C140" s="13"/>
      <c r="D140" s="184" t="s">
        <v>158</v>
      </c>
      <c r="E140" s="193" t="s">
        <v>1</v>
      </c>
      <c r="F140" s="194" t="s">
        <v>84</v>
      </c>
      <c r="G140" s="13"/>
      <c r="H140" s="195">
        <v>1</v>
      </c>
      <c r="I140" s="196"/>
      <c r="J140" s="13"/>
      <c r="K140" s="13"/>
      <c r="L140" s="192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158</v>
      </c>
      <c r="AU140" s="193" t="s">
        <v>86</v>
      </c>
      <c r="AV140" s="13" t="s">
        <v>86</v>
      </c>
      <c r="AW140" s="13" t="s">
        <v>32</v>
      </c>
      <c r="AX140" s="13" t="s">
        <v>84</v>
      </c>
      <c r="AY140" s="193" t="s">
        <v>127</v>
      </c>
    </row>
    <row r="141" s="2" customFormat="1" ht="16.5" customHeight="1">
      <c r="A141" s="37"/>
      <c r="B141" s="169"/>
      <c r="C141" s="170" t="s">
        <v>163</v>
      </c>
      <c r="D141" s="170" t="s">
        <v>128</v>
      </c>
      <c r="E141" s="171" t="s">
        <v>164</v>
      </c>
      <c r="F141" s="172" t="s">
        <v>165</v>
      </c>
      <c r="G141" s="173" t="s">
        <v>155</v>
      </c>
      <c r="H141" s="174">
        <v>1</v>
      </c>
      <c r="I141" s="175"/>
      <c r="J141" s="176">
        <f>ROUND(I141*H141,2)</f>
        <v>0</v>
      </c>
      <c r="K141" s="177"/>
      <c r="L141" s="38"/>
      <c r="M141" s="178" t="s">
        <v>1</v>
      </c>
      <c r="N141" s="179" t="s">
        <v>41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156</v>
      </c>
      <c r="AT141" s="182" t="s">
        <v>128</v>
      </c>
      <c r="AU141" s="182" t="s">
        <v>86</v>
      </c>
      <c r="AY141" s="18" t="s">
        <v>127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156</v>
      </c>
      <c r="BM141" s="182" t="s">
        <v>166</v>
      </c>
    </row>
    <row r="142" s="2" customFormat="1">
      <c r="A142" s="37"/>
      <c r="B142" s="38"/>
      <c r="C142" s="37"/>
      <c r="D142" s="184" t="s">
        <v>133</v>
      </c>
      <c r="E142" s="37"/>
      <c r="F142" s="185" t="s">
        <v>165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133</v>
      </c>
      <c r="AU142" s="18" t="s">
        <v>86</v>
      </c>
    </row>
    <row r="143" s="13" customFormat="1">
      <c r="A143" s="13"/>
      <c r="B143" s="192"/>
      <c r="C143" s="13"/>
      <c r="D143" s="184" t="s">
        <v>158</v>
      </c>
      <c r="E143" s="193" t="s">
        <v>1</v>
      </c>
      <c r="F143" s="194" t="s">
        <v>84</v>
      </c>
      <c r="G143" s="13"/>
      <c r="H143" s="195">
        <v>1</v>
      </c>
      <c r="I143" s="196"/>
      <c r="J143" s="13"/>
      <c r="K143" s="13"/>
      <c r="L143" s="192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158</v>
      </c>
      <c r="AU143" s="193" t="s">
        <v>86</v>
      </c>
      <c r="AV143" s="13" t="s">
        <v>86</v>
      </c>
      <c r="AW143" s="13" t="s">
        <v>32</v>
      </c>
      <c r="AX143" s="13" t="s">
        <v>84</v>
      </c>
      <c r="AY143" s="193" t="s">
        <v>127</v>
      </c>
    </row>
    <row r="144" s="2" customFormat="1" ht="16.5" customHeight="1">
      <c r="A144" s="37"/>
      <c r="B144" s="169"/>
      <c r="C144" s="170" t="s">
        <v>167</v>
      </c>
      <c r="D144" s="170" t="s">
        <v>128</v>
      </c>
      <c r="E144" s="171" t="s">
        <v>168</v>
      </c>
      <c r="F144" s="172" t="s">
        <v>169</v>
      </c>
      <c r="G144" s="173" t="s">
        <v>161</v>
      </c>
      <c r="H144" s="174">
        <v>1</v>
      </c>
      <c r="I144" s="175"/>
      <c r="J144" s="176">
        <f>ROUND(I144*H144,2)</f>
        <v>0</v>
      </c>
      <c r="K144" s="177"/>
      <c r="L144" s="38"/>
      <c r="M144" s="178" t="s">
        <v>1</v>
      </c>
      <c r="N144" s="179" t="s">
        <v>41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156</v>
      </c>
      <c r="AT144" s="182" t="s">
        <v>128</v>
      </c>
      <c r="AU144" s="182" t="s">
        <v>86</v>
      </c>
      <c r="AY144" s="18" t="s">
        <v>127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84</v>
      </c>
      <c r="BK144" s="183">
        <f>ROUND(I144*H144,2)</f>
        <v>0</v>
      </c>
      <c r="BL144" s="18" t="s">
        <v>156</v>
      </c>
      <c r="BM144" s="182" t="s">
        <v>170</v>
      </c>
    </row>
    <row r="145" s="2" customFormat="1">
      <c r="A145" s="37"/>
      <c r="B145" s="38"/>
      <c r="C145" s="37"/>
      <c r="D145" s="184" t="s">
        <v>133</v>
      </c>
      <c r="E145" s="37"/>
      <c r="F145" s="185" t="s">
        <v>169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133</v>
      </c>
      <c r="AU145" s="18" t="s">
        <v>86</v>
      </c>
    </row>
    <row r="146" s="13" customFormat="1">
      <c r="A146" s="13"/>
      <c r="B146" s="192"/>
      <c r="C146" s="13"/>
      <c r="D146" s="184" t="s">
        <v>158</v>
      </c>
      <c r="E146" s="193" t="s">
        <v>1</v>
      </c>
      <c r="F146" s="194" t="s">
        <v>84</v>
      </c>
      <c r="G146" s="13"/>
      <c r="H146" s="195">
        <v>1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158</v>
      </c>
      <c r="AU146" s="193" t="s">
        <v>86</v>
      </c>
      <c r="AV146" s="13" t="s">
        <v>86</v>
      </c>
      <c r="AW146" s="13" t="s">
        <v>32</v>
      </c>
      <c r="AX146" s="13" t="s">
        <v>84</v>
      </c>
      <c r="AY146" s="193" t="s">
        <v>127</v>
      </c>
    </row>
    <row r="147" s="2" customFormat="1" ht="16.5" customHeight="1">
      <c r="A147" s="37"/>
      <c r="B147" s="169"/>
      <c r="C147" s="170" t="s">
        <v>171</v>
      </c>
      <c r="D147" s="170" t="s">
        <v>128</v>
      </c>
      <c r="E147" s="171" t="s">
        <v>172</v>
      </c>
      <c r="F147" s="172" t="s">
        <v>173</v>
      </c>
      <c r="G147" s="173" t="s">
        <v>155</v>
      </c>
      <c r="H147" s="174">
        <v>1</v>
      </c>
      <c r="I147" s="175"/>
      <c r="J147" s="176">
        <f>ROUND(I147*H147,2)</f>
        <v>0</v>
      </c>
      <c r="K147" s="177"/>
      <c r="L147" s="38"/>
      <c r="M147" s="178" t="s">
        <v>1</v>
      </c>
      <c r="N147" s="179" t="s">
        <v>41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156</v>
      </c>
      <c r="AT147" s="182" t="s">
        <v>128</v>
      </c>
      <c r="AU147" s="182" t="s">
        <v>86</v>
      </c>
      <c r="AY147" s="18" t="s">
        <v>127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156</v>
      </c>
      <c r="BM147" s="182" t="s">
        <v>174</v>
      </c>
    </row>
    <row r="148" s="2" customFormat="1">
      <c r="A148" s="37"/>
      <c r="B148" s="38"/>
      <c r="C148" s="37"/>
      <c r="D148" s="184" t="s">
        <v>133</v>
      </c>
      <c r="E148" s="37"/>
      <c r="F148" s="185" t="s">
        <v>173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133</v>
      </c>
      <c r="AU148" s="18" t="s">
        <v>86</v>
      </c>
    </row>
    <row r="149" s="13" customFormat="1">
      <c r="A149" s="13"/>
      <c r="B149" s="192"/>
      <c r="C149" s="13"/>
      <c r="D149" s="184" t="s">
        <v>158</v>
      </c>
      <c r="E149" s="193" t="s">
        <v>1</v>
      </c>
      <c r="F149" s="194" t="s">
        <v>84</v>
      </c>
      <c r="G149" s="13"/>
      <c r="H149" s="195">
        <v>1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158</v>
      </c>
      <c r="AU149" s="193" t="s">
        <v>86</v>
      </c>
      <c r="AV149" s="13" t="s">
        <v>86</v>
      </c>
      <c r="AW149" s="13" t="s">
        <v>32</v>
      </c>
      <c r="AX149" s="13" t="s">
        <v>84</v>
      </c>
      <c r="AY149" s="193" t="s">
        <v>127</v>
      </c>
    </row>
    <row r="150" s="12" customFormat="1" ht="22.8" customHeight="1">
      <c r="A150" s="12"/>
      <c r="B150" s="158"/>
      <c r="C150" s="12"/>
      <c r="D150" s="159" t="s">
        <v>75</v>
      </c>
      <c r="E150" s="190" t="s">
        <v>175</v>
      </c>
      <c r="F150" s="190" t="s">
        <v>176</v>
      </c>
      <c r="G150" s="12"/>
      <c r="H150" s="12"/>
      <c r="I150" s="161"/>
      <c r="J150" s="191">
        <f>BK150</f>
        <v>0</v>
      </c>
      <c r="K150" s="12"/>
      <c r="L150" s="158"/>
      <c r="M150" s="163"/>
      <c r="N150" s="164"/>
      <c r="O150" s="164"/>
      <c r="P150" s="165">
        <f>SUM(P151:P153)</f>
        <v>0</v>
      </c>
      <c r="Q150" s="164"/>
      <c r="R150" s="165">
        <f>SUM(R151:R153)</f>
        <v>0</v>
      </c>
      <c r="S150" s="164"/>
      <c r="T150" s="166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150</v>
      </c>
      <c r="AT150" s="167" t="s">
        <v>75</v>
      </c>
      <c r="AU150" s="167" t="s">
        <v>84</v>
      </c>
      <c r="AY150" s="159" t="s">
        <v>127</v>
      </c>
      <c r="BK150" s="168">
        <f>SUM(BK151:BK153)</f>
        <v>0</v>
      </c>
    </row>
    <row r="151" s="2" customFormat="1" ht="16.5" customHeight="1">
      <c r="A151" s="37"/>
      <c r="B151" s="169"/>
      <c r="C151" s="170" t="s">
        <v>177</v>
      </c>
      <c r="D151" s="170" t="s">
        <v>128</v>
      </c>
      <c r="E151" s="171" t="s">
        <v>178</v>
      </c>
      <c r="F151" s="172" t="s">
        <v>176</v>
      </c>
      <c r="G151" s="173" t="s">
        <v>161</v>
      </c>
      <c r="H151" s="174">
        <v>1</v>
      </c>
      <c r="I151" s="175"/>
      <c r="J151" s="176">
        <f>ROUND(I151*H151,2)</f>
        <v>0</v>
      </c>
      <c r="K151" s="177"/>
      <c r="L151" s="38"/>
      <c r="M151" s="178" t="s">
        <v>1</v>
      </c>
      <c r="N151" s="179" t="s">
        <v>41</v>
      </c>
      <c r="O151" s="76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156</v>
      </c>
      <c r="AT151" s="182" t="s">
        <v>128</v>
      </c>
      <c r="AU151" s="182" t="s">
        <v>86</v>
      </c>
      <c r="AY151" s="18" t="s">
        <v>127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84</v>
      </c>
      <c r="BK151" s="183">
        <f>ROUND(I151*H151,2)</f>
        <v>0</v>
      </c>
      <c r="BL151" s="18" t="s">
        <v>156</v>
      </c>
      <c r="BM151" s="182" t="s">
        <v>179</v>
      </c>
    </row>
    <row r="152" s="2" customFormat="1">
      <c r="A152" s="37"/>
      <c r="B152" s="38"/>
      <c r="C152" s="37"/>
      <c r="D152" s="184" t="s">
        <v>133</v>
      </c>
      <c r="E152" s="37"/>
      <c r="F152" s="185" t="s">
        <v>176</v>
      </c>
      <c r="G152" s="37"/>
      <c r="H152" s="37"/>
      <c r="I152" s="186"/>
      <c r="J152" s="37"/>
      <c r="K152" s="37"/>
      <c r="L152" s="38"/>
      <c r="M152" s="187"/>
      <c r="N152" s="18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133</v>
      </c>
      <c r="AU152" s="18" t="s">
        <v>86</v>
      </c>
    </row>
    <row r="153" s="13" customFormat="1">
      <c r="A153" s="13"/>
      <c r="B153" s="192"/>
      <c r="C153" s="13"/>
      <c r="D153" s="184" t="s">
        <v>158</v>
      </c>
      <c r="E153" s="193" t="s">
        <v>1</v>
      </c>
      <c r="F153" s="194" t="s">
        <v>84</v>
      </c>
      <c r="G153" s="13"/>
      <c r="H153" s="195">
        <v>1</v>
      </c>
      <c r="I153" s="196"/>
      <c r="J153" s="13"/>
      <c r="K153" s="13"/>
      <c r="L153" s="192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158</v>
      </c>
      <c r="AU153" s="193" t="s">
        <v>86</v>
      </c>
      <c r="AV153" s="13" t="s">
        <v>86</v>
      </c>
      <c r="AW153" s="13" t="s">
        <v>32</v>
      </c>
      <c r="AX153" s="13" t="s">
        <v>84</v>
      </c>
      <c r="AY153" s="193" t="s">
        <v>127</v>
      </c>
    </row>
    <row r="154" s="12" customFormat="1" ht="22.8" customHeight="1">
      <c r="A154" s="12"/>
      <c r="B154" s="158"/>
      <c r="C154" s="12"/>
      <c r="D154" s="159" t="s">
        <v>75</v>
      </c>
      <c r="E154" s="190" t="s">
        <v>180</v>
      </c>
      <c r="F154" s="190" t="s">
        <v>181</v>
      </c>
      <c r="G154" s="12"/>
      <c r="H154" s="12"/>
      <c r="I154" s="161"/>
      <c r="J154" s="191">
        <f>BK154</f>
        <v>0</v>
      </c>
      <c r="K154" s="12"/>
      <c r="L154" s="158"/>
      <c r="M154" s="163"/>
      <c r="N154" s="164"/>
      <c r="O154" s="164"/>
      <c r="P154" s="165">
        <f>SUM(P155:P159)</f>
        <v>0</v>
      </c>
      <c r="Q154" s="164"/>
      <c r="R154" s="165">
        <f>SUM(R155:R159)</f>
        <v>0</v>
      </c>
      <c r="S154" s="164"/>
      <c r="T154" s="166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150</v>
      </c>
      <c r="AT154" s="167" t="s">
        <v>75</v>
      </c>
      <c r="AU154" s="167" t="s">
        <v>84</v>
      </c>
      <c r="AY154" s="159" t="s">
        <v>127</v>
      </c>
      <c r="BK154" s="168">
        <f>SUM(BK155:BK159)</f>
        <v>0</v>
      </c>
    </row>
    <row r="155" s="2" customFormat="1" ht="16.5" customHeight="1">
      <c r="A155" s="37"/>
      <c r="B155" s="169"/>
      <c r="C155" s="170" t="s">
        <v>182</v>
      </c>
      <c r="D155" s="170" t="s">
        <v>128</v>
      </c>
      <c r="E155" s="171" t="s">
        <v>183</v>
      </c>
      <c r="F155" s="172" t="s">
        <v>184</v>
      </c>
      <c r="G155" s="173" t="s">
        <v>161</v>
      </c>
      <c r="H155" s="174">
        <v>1</v>
      </c>
      <c r="I155" s="175"/>
      <c r="J155" s="176">
        <f>ROUND(I155*H155,2)</f>
        <v>0</v>
      </c>
      <c r="K155" s="177"/>
      <c r="L155" s="38"/>
      <c r="M155" s="178" t="s">
        <v>1</v>
      </c>
      <c r="N155" s="179" t="s">
        <v>41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156</v>
      </c>
      <c r="AT155" s="182" t="s">
        <v>128</v>
      </c>
      <c r="AU155" s="182" t="s">
        <v>86</v>
      </c>
      <c r="AY155" s="18" t="s">
        <v>127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84</v>
      </c>
      <c r="BK155" s="183">
        <f>ROUND(I155*H155,2)</f>
        <v>0</v>
      </c>
      <c r="BL155" s="18" t="s">
        <v>156</v>
      </c>
      <c r="BM155" s="182" t="s">
        <v>185</v>
      </c>
    </row>
    <row r="156" s="2" customFormat="1">
      <c r="A156" s="37"/>
      <c r="B156" s="38"/>
      <c r="C156" s="37"/>
      <c r="D156" s="184" t="s">
        <v>133</v>
      </c>
      <c r="E156" s="37"/>
      <c r="F156" s="185" t="s">
        <v>184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133</v>
      </c>
      <c r="AU156" s="18" t="s">
        <v>86</v>
      </c>
    </row>
    <row r="157" s="2" customFormat="1" ht="16.5" customHeight="1">
      <c r="A157" s="37"/>
      <c r="B157" s="169"/>
      <c r="C157" s="170" t="s">
        <v>186</v>
      </c>
      <c r="D157" s="170" t="s">
        <v>128</v>
      </c>
      <c r="E157" s="171" t="s">
        <v>187</v>
      </c>
      <c r="F157" s="172" t="s">
        <v>188</v>
      </c>
      <c r="G157" s="173" t="s">
        <v>161</v>
      </c>
      <c r="H157" s="174">
        <v>1</v>
      </c>
      <c r="I157" s="175"/>
      <c r="J157" s="176">
        <f>ROUND(I157*H157,2)</f>
        <v>0</v>
      </c>
      <c r="K157" s="177"/>
      <c r="L157" s="38"/>
      <c r="M157" s="178" t="s">
        <v>1</v>
      </c>
      <c r="N157" s="179" t="s">
        <v>41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156</v>
      </c>
      <c r="AT157" s="182" t="s">
        <v>128</v>
      </c>
      <c r="AU157" s="182" t="s">
        <v>86</v>
      </c>
      <c r="AY157" s="18" t="s">
        <v>127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84</v>
      </c>
      <c r="BK157" s="183">
        <f>ROUND(I157*H157,2)</f>
        <v>0</v>
      </c>
      <c r="BL157" s="18" t="s">
        <v>156</v>
      </c>
      <c r="BM157" s="182" t="s">
        <v>189</v>
      </c>
    </row>
    <row r="158" s="2" customFormat="1">
      <c r="A158" s="37"/>
      <c r="B158" s="38"/>
      <c r="C158" s="37"/>
      <c r="D158" s="184" t="s">
        <v>133</v>
      </c>
      <c r="E158" s="37"/>
      <c r="F158" s="185" t="s">
        <v>188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133</v>
      </c>
      <c r="AU158" s="18" t="s">
        <v>86</v>
      </c>
    </row>
    <row r="159" s="13" customFormat="1">
      <c r="A159" s="13"/>
      <c r="B159" s="192"/>
      <c r="C159" s="13"/>
      <c r="D159" s="184" t="s">
        <v>158</v>
      </c>
      <c r="E159" s="193" t="s">
        <v>1</v>
      </c>
      <c r="F159" s="194" t="s">
        <v>190</v>
      </c>
      <c r="G159" s="13"/>
      <c r="H159" s="195">
        <v>1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158</v>
      </c>
      <c r="AU159" s="193" t="s">
        <v>86</v>
      </c>
      <c r="AV159" s="13" t="s">
        <v>86</v>
      </c>
      <c r="AW159" s="13" t="s">
        <v>32</v>
      </c>
      <c r="AX159" s="13" t="s">
        <v>84</v>
      </c>
      <c r="AY159" s="193" t="s">
        <v>127</v>
      </c>
    </row>
    <row r="160" s="12" customFormat="1" ht="22.8" customHeight="1">
      <c r="A160" s="12"/>
      <c r="B160" s="158"/>
      <c r="C160" s="12"/>
      <c r="D160" s="159" t="s">
        <v>75</v>
      </c>
      <c r="E160" s="190" t="s">
        <v>191</v>
      </c>
      <c r="F160" s="190" t="s">
        <v>192</v>
      </c>
      <c r="G160" s="12"/>
      <c r="H160" s="12"/>
      <c r="I160" s="161"/>
      <c r="J160" s="191">
        <f>BK160</f>
        <v>0</v>
      </c>
      <c r="K160" s="12"/>
      <c r="L160" s="158"/>
      <c r="M160" s="163"/>
      <c r="N160" s="164"/>
      <c r="O160" s="164"/>
      <c r="P160" s="165">
        <f>SUM(P161:P163)</f>
        <v>0</v>
      </c>
      <c r="Q160" s="164"/>
      <c r="R160" s="165">
        <f>SUM(R161:R163)</f>
        <v>0</v>
      </c>
      <c r="S160" s="164"/>
      <c r="T160" s="166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150</v>
      </c>
      <c r="AT160" s="167" t="s">
        <v>75</v>
      </c>
      <c r="AU160" s="167" t="s">
        <v>84</v>
      </c>
      <c r="AY160" s="159" t="s">
        <v>127</v>
      </c>
      <c r="BK160" s="168">
        <f>SUM(BK161:BK163)</f>
        <v>0</v>
      </c>
    </row>
    <row r="161" s="2" customFormat="1" ht="16.5" customHeight="1">
      <c r="A161" s="37"/>
      <c r="B161" s="169"/>
      <c r="C161" s="170" t="s">
        <v>193</v>
      </c>
      <c r="D161" s="170" t="s">
        <v>128</v>
      </c>
      <c r="E161" s="171" t="s">
        <v>194</v>
      </c>
      <c r="F161" s="172" t="s">
        <v>195</v>
      </c>
      <c r="G161" s="173" t="s">
        <v>196</v>
      </c>
      <c r="H161" s="174">
        <v>1</v>
      </c>
      <c r="I161" s="175"/>
      <c r="J161" s="176">
        <f>ROUND(I161*H161,2)</f>
        <v>0</v>
      </c>
      <c r="K161" s="177"/>
      <c r="L161" s="38"/>
      <c r="M161" s="178" t="s">
        <v>1</v>
      </c>
      <c r="N161" s="179" t="s">
        <v>41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156</v>
      </c>
      <c r="AT161" s="182" t="s">
        <v>128</v>
      </c>
      <c r="AU161" s="182" t="s">
        <v>86</v>
      </c>
      <c r="AY161" s="18" t="s">
        <v>127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156</v>
      </c>
      <c r="BM161" s="182" t="s">
        <v>197</v>
      </c>
    </row>
    <row r="162" s="2" customFormat="1">
      <c r="A162" s="37"/>
      <c r="B162" s="38"/>
      <c r="C162" s="37"/>
      <c r="D162" s="184" t="s">
        <v>133</v>
      </c>
      <c r="E162" s="37"/>
      <c r="F162" s="185" t="s">
        <v>198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133</v>
      </c>
      <c r="AU162" s="18" t="s">
        <v>86</v>
      </c>
    </row>
    <row r="163" s="13" customFormat="1">
      <c r="A163" s="13"/>
      <c r="B163" s="192"/>
      <c r="C163" s="13"/>
      <c r="D163" s="184" t="s">
        <v>158</v>
      </c>
      <c r="E163" s="193" t="s">
        <v>1</v>
      </c>
      <c r="F163" s="194" t="s">
        <v>84</v>
      </c>
      <c r="G163" s="13"/>
      <c r="H163" s="195">
        <v>1</v>
      </c>
      <c r="I163" s="196"/>
      <c r="J163" s="13"/>
      <c r="K163" s="13"/>
      <c r="L163" s="192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158</v>
      </c>
      <c r="AU163" s="193" t="s">
        <v>86</v>
      </c>
      <c r="AV163" s="13" t="s">
        <v>86</v>
      </c>
      <c r="AW163" s="13" t="s">
        <v>32</v>
      </c>
      <c r="AX163" s="13" t="s">
        <v>84</v>
      </c>
      <c r="AY163" s="193" t="s">
        <v>127</v>
      </c>
    </row>
    <row r="164" s="2" customFormat="1" ht="6.96" customHeight="1">
      <c r="A164" s="37"/>
      <c r="B164" s="59"/>
      <c r="C164" s="60"/>
      <c r="D164" s="60"/>
      <c r="E164" s="60"/>
      <c r="F164" s="60"/>
      <c r="G164" s="60"/>
      <c r="H164" s="60"/>
      <c r="I164" s="60"/>
      <c r="J164" s="60"/>
      <c r="K164" s="60"/>
      <c r="L164" s="38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autoFilter ref="C122:K16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203" t="s">
        <v>199</v>
      </c>
      <c r="BA2" s="203" t="s">
        <v>1</v>
      </c>
      <c r="BB2" s="203" t="s">
        <v>1</v>
      </c>
      <c r="BC2" s="203" t="s">
        <v>200</v>
      </c>
      <c r="BD2" s="203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203" t="s">
        <v>201</v>
      </c>
      <c r="BA3" s="203" t="s">
        <v>1</v>
      </c>
      <c r="BB3" s="203" t="s">
        <v>1</v>
      </c>
      <c r="BC3" s="203" t="s">
        <v>202</v>
      </c>
      <c r="BD3" s="203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  <c r="AZ4" s="203" t="s">
        <v>203</v>
      </c>
      <c r="BA4" s="203" t="s">
        <v>1</v>
      </c>
      <c r="BB4" s="203" t="s">
        <v>1</v>
      </c>
      <c r="BC4" s="203" t="s">
        <v>204</v>
      </c>
      <c r="BD4" s="203" t="s">
        <v>86</v>
      </c>
    </row>
    <row r="5" s="1" customFormat="1" ht="6.96" customHeight="1">
      <c r="B5" s="21"/>
      <c r="L5" s="21"/>
      <c r="AZ5" s="203" t="s">
        <v>205</v>
      </c>
      <c r="BA5" s="203" t="s">
        <v>1</v>
      </c>
      <c r="BB5" s="203" t="s">
        <v>1</v>
      </c>
      <c r="BC5" s="203" t="s">
        <v>206</v>
      </c>
      <c r="BD5" s="203" t="s">
        <v>86</v>
      </c>
    </row>
    <row r="6" s="1" customFormat="1" ht="12" customHeight="1">
      <c r="B6" s="21"/>
      <c r="D6" s="31" t="s">
        <v>16</v>
      </c>
      <c r="L6" s="21"/>
      <c r="AZ6" s="203" t="s">
        <v>207</v>
      </c>
      <c r="BA6" s="203" t="s">
        <v>1</v>
      </c>
      <c r="BB6" s="203" t="s">
        <v>1</v>
      </c>
      <c r="BC6" s="203" t="s">
        <v>208</v>
      </c>
      <c r="BD6" s="203" t="s">
        <v>86</v>
      </c>
    </row>
    <row r="7" s="1" customFormat="1" ht="16.5" customHeight="1">
      <c r="B7" s="21"/>
      <c r="E7" s="120" t="str">
        <f>'Rekapitulace stavby'!K6</f>
        <v>Chodník ul.Frýdecká a ul.Studentská v Českém Těšíně</v>
      </c>
      <c r="F7" s="31"/>
      <c r="G7" s="31"/>
      <c r="H7" s="31"/>
      <c r="L7" s="21"/>
      <c r="AZ7" s="203" t="s">
        <v>209</v>
      </c>
      <c r="BA7" s="203" t="s">
        <v>1</v>
      </c>
      <c r="BB7" s="203" t="s">
        <v>1</v>
      </c>
      <c r="BC7" s="203" t="s">
        <v>210</v>
      </c>
      <c r="BD7" s="203" t="s">
        <v>86</v>
      </c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203" t="s">
        <v>211</v>
      </c>
      <c r="BA8" s="203" t="s">
        <v>1</v>
      </c>
      <c r="BB8" s="203" t="s">
        <v>1</v>
      </c>
      <c r="BC8" s="203" t="s">
        <v>212</v>
      </c>
      <c r="BD8" s="203" t="s">
        <v>86</v>
      </c>
    </row>
    <row r="9" s="2" customFormat="1" ht="16.5" customHeight="1">
      <c r="A9" s="37"/>
      <c r="B9" s="38"/>
      <c r="C9" s="37"/>
      <c r="D9" s="37"/>
      <c r="E9" s="66" t="s">
        <v>213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203" t="s">
        <v>214</v>
      </c>
      <c r="BA9" s="203" t="s">
        <v>1</v>
      </c>
      <c r="BB9" s="203" t="s">
        <v>1</v>
      </c>
      <c r="BC9" s="203" t="s">
        <v>215</v>
      </c>
      <c r="BD9" s="203" t="s">
        <v>86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203" t="s">
        <v>216</v>
      </c>
      <c r="BA10" s="203" t="s">
        <v>1</v>
      </c>
      <c r="BB10" s="203" t="s">
        <v>1</v>
      </c>
      <c r="BC10" s="203" t="s">
        <v>217</v>
      </c>
      <c r="BD10" s="203" t="s">
        <v>86</v>
      </c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203" t="s">
        <v>218</v>
      </c>
      <c r="BA11" s="203" t="s">
        <v>1</v>
      </c>
      <c r="BB11" s="203" t="s">
        <v>1</v>
      </c>
      <c r="BC11" s="203" t="s">
        <v>204</v>
      </c>
      <c r="BD11" s="203" t="s">
        <v>86</v>
      </c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20. 2. 2023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203" t="s">
        <v>219</v>
      </c>
      <c r="BA12" s="203" t="s">
        <v>1</v>
      </c>
      <c r="BB12" s="203" t="s">
        <v>1</v>
      </c>
      <c r="BC12" s="203" t="s">
        <v>220</v>
      </c>
      <c r="BD12" s="203" t="s">
        <v>86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203" t="s">
        <v>221</v>
      </c>
      <c r="BA13" s="203" t="s">
        <v>1</v>
      </c>
      <c r="BB13" s="203" t="s">
        <v>1</v>
      </c>
      <c r="BC13" s="203" t="s">
        <v>222</v>
      </c>
      <c r="BD13" s="203" t="s">
        <v>86</v>
      </c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203" t="s">
        <v>223</v>
      </c>
      <c r="BA14" s="203" t="s">
        <v>1</v>
      </c>
      <c r="BB14" s="203" t="s">
        <v>1</v>
      </c>
      <c r="BC14" s="203" t="s">
        <v>204</v>
      </c>
      <c r="BD14" s="203" t="s">
        <v>86</v>
      </c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203" t="s">
        <v>224</v>
      </c>
      <c r="BA15" s="203" t="s">
        <v>1</v>
      </c>
      <c r="BB15" s="203" t="s">
        <v>1</v>
      </c>
      <c r="BC15" s="203" t="s">
        <v>225</v>
      </c>
      <c r="BD15" s="203" t="s">
        <v>86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203" t="s">
        <v>226</v>
      </c>
      <c r="BA16" s="203" t="s">
        <v>1</v>
      </c>
      <c r="BB16" s="203" t="s">
        <v>1</v>
      </c>
      <c r="BC16" s="203" t="s">
        <v>204</v>
      </c>
      <c r="BD16" s="203" t="s">
        <v>86</v>
      </c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203" t="s">
        <v>227</v>
      </c>
      <c r="BA17" s="203" t="s">
        <v>1</v>
      </c>
      <c r="BB17" s="203" t="s">
        <v>1</v>
      </c>
      <c r="BC17" s="203" t="s">
        <v>228</v>
      </c>
      <c r="BD17" s="203" t="s">
        <v>86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203" t="s">
        <v>229</v>
      </c>
      <c r="BA18" s="203" t="s">
        <v>1</v>
      </c>
      <c r="BB18" s="203" t="s">
        <v>1</v>
      </c>
      <c r="BC18" s="203" t="s">
        <v>230</v>
      </c>
      <c r="BD18" s="203" t="s">
        <v>86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203" t="s">
        <v>231</v>
      </c>
      <c r="BA19" s="203" t="s">
        <v>1</v>
      </c>
      <c r="BB19" s="203" t="s">
        <v>1</v>
      </c>
      <c r="BC19" s="203" t="s">
        <v>232</v>
      </c>
      <c r="BD19" s="203" t="s">
        <v>86</v>
      </c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203" t="s">
        <v>233</v>
      </c>
      <c r="BA20" s="203" t="s">
        <v>1</v>
      </c>
      <c r="BB20" s="203" t="s">
        <v>1</v>
      </c>
      <c r="BC20" s="203" t="s">
        <v>234</v>
      </c>
      <c r="BD20" s="203" t="s">
        <v>86</v>
      </c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203" t="s">
        <v>235</v>
      </c>
      <c r="BA21" s="203" t="s">
        <v>1</v>
      </c>
      <c r="BB21" s="203" t="s">
        <v>1</v>
      </c>
      <c r="BC21" s="203" t="s">
        <v>236</v>
      </c>
      <c r="BD21" s="203" t="s">
        <v>86</v>
      </c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ROUND((SUM(BE128:BE585)),  2)</f>
        <v>0</v>
      </c>
      <c r="G33" s="37"/>
      <c r="H33" s="37"/>
      <c r="I33" s="127">
        <v>0.20999999999999999</v>
      </c>
      <c r="J33" s="126">
        <f>ROUND(((SUM(BE128:BE585))*I33),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ROUND((SUM(BF128:BF585)),  2)</f>
        <v>0</v>
      </c>
      <c r="G34" s="37"/>
      <c r="H34" s="37"/>
      <c r="I34" s="127">
        <v>0.14999999999999999</v>
      </c>
      <c r="J34" s="126">
        <f>ROUND(((SUM(BF128:BF585))*I34),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ROUND((SUM(BG128:BG585)),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ROUND((SUM(BH128:BH585)),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ROUND((SUM(BI128:BI585)),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ul.Frýdecká a ul.Studentská v Českém Těšíně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B1 - Chodník a přechod ul. Frýdecká x Studentská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20. 2. 2023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Ing.Klajmonová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237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238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239</v>
      </c>
      <c r="E99" s="145"/>
      <c r="F99" s="145"/>
      <c r="G99" s="145"/>
      <c r="H99" s="145"/>
      <c r="I99" s="145"/>
      <c r="J99" s="146">
        <f>J308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240</v>
      </c>
      <c r="E100" s="145"/>
      <c r="F100" s="145"/>
      <c r="G100" s="145"/>
      <c r="H100" s="145"/>
      <c r="I100" s="145"/>
      <c r="J100" s="146">
        <f>J316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241</v>
      </c>
      <c r="E101" s="145"/>
      <c r="F101" s="145"/>
      <c r="G101" s="145"/>
      <c r="H101" s="145"/>
      <c r="I101" s="145"/>
      <c r="J101" s="146">
        <f>J323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242</v>
      </c>
      <c r="E102" s="145"/>
      <c r="F102" s="145"/>
      <c r="G102" s="145"/>
      <c r="H102" s="145"/>
      <c r="I102" s="145"/>
      <c r="J102" s="146">
        <f>J331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243</v>
      </c>
      <c r="E103" s="145"/>
      <c r="F103" s="145"/>
      <c r="G103" s="145"/>
      <c r="H103" s="145"/>
      <c r="I103" s="145"/>
      <c r="J103" s="146">
        <f>J369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244</v>
      </c>
      <c r="E104" s="145"/>
      <c r="F104" s="145"/>
      <c r="G104" s="145"/>
      <c r="H104" s="145"/>
      <c r="I104" s="145"/>
      <c r="J104" s="146">
        <f>J431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245</v>
      </c>
      <c r="E105" s="145"/>
      <c r="F105" s="145"/>
      <c r="G105" s="145"/>
      <c r="H105" s="145"/>
      <c r="I105" s="145"/>
      <c r="J105" s="146">
        <f>J529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246</v>
      </c>
      <c r="E106" s="145"/>
      <c r="F106" s="145"/>
      <c r="G106" s="145"/>
      <c r="H106" s="145"/>
      <c r="I106" s="145"/>
      <c r="J106" s="146">
        <f>J574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247</v>
      </c>
      <c r="E107" s="141"/>
      <c r="F107" s="141"/>
      <c r="G107" s="141"/>
      <c r="H107" s="141"/>
      <c r="I107" s="141"/>
      <c r="J107" s="142">
        <f>J577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248</v>
      </c>
      <c r="E108" s="145"/>
      <c r="F108" s="145"/>
      <c r="G108" s="145"/>
      <c r="H108" s="145"/>
      <c r="I108" s="145"/>
      <c r="J108" s="146">
        <f>J578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111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>Chodník ul.Frýdecká a ul.Studentská v Českém Těšíně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97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B1 - Chodník a přechod ul. Frýdecká x Studentská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Český Těšín</v>
      </c>
      <c r="G122" s="37"/>
      <c r="H122" s="37"/>
      <c r="I122" s="31" t="s">
        <v>22</v>
      </c>
      <c r="J122" s="68" t="str">
        <f>IF(J12="","",J12)</f>
        <v>20. 2. 2023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>Město Český Těšín</v>
      </c>
      <c r="G124" s="37"/>
      <c r="H124" s="37"/>
      <c r="I124" s="31" t="s">
        <v>30</v>
      </c>
      <c r="J124" s="35" t="str">
        <f>E21</f>
        <v>Ing.Klajmonová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33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112</v>
      </c>
      <c r="D127" s="150" t="s">
        <v>61</v>
      </c>
      <c r="E127" s="150" t="s">
        <v>57</v>
      </c>
      <c r="F127" s="150" t="s">
        <v>58</v>
      </c>
      <c r="G127" s="150" t="s">
        <v>113</v>
      </c>
      <c r="H127" s="150" t="s">
        <v>114</v>
      </c>
      <c r="I127" s="150" t="s">
        <v>115</v>
      </c>
      <c r="J127" s="151" t="s">
        <v>101</v>
      </c>
      <c r="K127" s="152" t="s">
        <v>116</v>
      </c>
      <c r="L127" s="153"/>
      <c r="M127" s="85" t="s">
        <v>1</v>
      </c>
      <c r="N127" s="86" t="s">
        <v>40</v>
      </c>
      <c r="O127" s="86" t="s">
        <v>117</v>
      </c>
      <c r="P127" s="86" t="s">
        <v>118</v>
      </c>
      <c r="Q127" s="86" t="s">
        <v>119</v>
      </c>
      <c r="R127" s="86" t="s">
        <v>120</v>
      </c>
      <c r="S127" s="86" t="s">
        <v>121</v>
      </c>
      <c r="T127" s="87" t="s">
        <v>122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123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P129+P577</f>
        <v>0</v>
      </c>
      <c r="Q128" s="89"/>
      <c r="R128" s="155">
        <f>R129+R577</f>
        <v>571.92677700000002</v>
      </c>
      <c r="S128" s="89"/>
      <c r="T128" s="156">
        <f>T129+T577</f>
        <v>103.00836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75</v>
      </c>
      <c r="AU128" s="18" t="s">
        <v>103</v>
      </c>
      <c r="BK128" s="157">
        <f>BK129+BK577</f>
        <v>0</v>
      </c>
    </row>
    <row r="129" s="12" customFormat="1" ht="25.92" customHeight="1">
      <c r="A129" s="12"/>
      <c r="B129" s="158"/>
      <c r="C129" s="12"/>
      <c r="D129" s="159" t="s">
        <v>75</v>
      </c>
      <c r="E129" s="160" t="s">
        <v>249</v>
      </c>
      <c r="F129" s="160" t="s">
        <v>250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P130+P308+P316+P323+P331+P369+P431+P529+P574</f>
        <v>0</v>
      </c>
      <c r="Q129" s="164"/>
      <c r="R129" s="165">
        <f>R130+R308+R316+R323+R331+R369+R431+R529+R574</f>
        <v>571.91797700000006</v>
      </c>
      <c r="S129" s="164"/>
      <c r="T129" s="166">
        <f>T130+T308+T316+T323+T331+T369+T431+T529+T574</f>
        <v>103.00836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84</v>
      </c>
      <c r="AT129" s="167" t="s">
        <v>75</v>
      </c>
      <c r="AU129" s="167" t="s">
        <v>76</v>
      </c>
      <c r="AY129" s="159" t="s">
        <v>127</v>
      </c>
      <c r="BK129" s="168">
        <f>BK130+BK308+BK316+BK323+BK331+BK369+BK431+BK529+BK574</f>
        <v>0</v>
      </c>
    </row>
    <row r="130" s="12" customFormat="1" ht="22.8" customHeight="1">
      <c r="A130" s="12"/>
      <c r="B130" s="158"/>
      <c r="C130" s="12"/>
      <c r="D130" s="159" t="s">
        <v>75</v>
      </c>
      <c r="E130" s="190" t="s">
        <v>84</v>
      </c>
      <c r="F130" s="190" t="s">
        <v>251</v>
      </c>
      <c r="G130" s="12"/>
      <c r="H130" s="12"/>
      <c r="I130" s="161"/>
      <c r="J130" s="191">
        <f>BK130</f>
        <v>0</v>
      </c>
      <c r="K130" s="12"/>
      <c r="L130" s="158"/>
      <c r="M130" s="163"/>
      <c r="N130" s="164"/>
      <c r="O130" s="164"/>
      <c r="P130" s="165">
        <f>SUM(P131:P307)</f>
        <v>0</v>
      </c>
      <c r="Q130" s="164"/>
      <c r="R130" s="165">
        <f>SUM(R131:R307)</f>
        <v>413.76422100000002</v>
      </c>
      <c r="S130" s="164"/>
      <c r="T130" s="166">
        <f>SUM(T131:T307)</f>
        <v>100.25236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84</v>
      </c>
      <c r="AT130" s="167" t="s">
        <v>75</v>
      </c>
      <c r="AU130" s="167" t="s">
        <v>84</v>
      </c>
      <c r="AY130" s="159" t="s">
        <v>127</v>
      </c>
      <c r="BK130" s="168">
        <f>SUM(BK131:BK307)</f>
        <v>0</v>
      </c>
    </row>
    <row r="131" s="2" customFormat="1" ht="33" customHeight="1">
      <c r="A131" s="37"/>
      <c r="B131" s="169"/>
      <c r="C131" s="170" t="s">
        <v>84</v>
      </c>
      <c r="D131" s="170" t="s">
        <v>128</v>
      </c>
      <c r="E131" s="171" t="s">
        <v>252</v>
      </c>
      <c r="F131" s="172" t="s">
        <v>253</v>
      </c>
      <c r="G131" s="173" t="s">
        <v>254</v>
      </c>
      <c r="H131" s="174">
        <v>35</v>
      </c>
      <c r="I131" s="175"/>
      <c r="J131" s="176">
        <f>ROUND(I131*H131,2)</f>
        <v>0</v>
      </c>
      <c r="K131" s="177"/>
      <c r="L131" s="38"/>
      <c r="M131" s="178" t="s">
        <v>1</v>
      </c>
      <c r="N131" s="179" t="s">
        <v>41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126</v>
      </c>
      <c r="AT131" s="182" t="s">
        <v>128</v>
      </c>
      <c r="AU131" s="182" t="s">
        <v>86</v>
      </c>
      <c r="AY131" s="18" t="s">
        <v>127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84</v>
      </c>
      <c r="BK131" s="183">
        <f>ROUND(I131*H131,2)</f>
        <v>0</v>
      </c>
      <c r="BL131" s="18" t="s">
        <v>126</v>
      </c>
      <c r="BM131" s="182" t="s">
        <v>255</v>
      </c>
    </row>
    <row r="132" s="2" customFormat="1">
      <c r="A132" s="37"/>
      <c r="B132" s="38"/>
      <c r="C132" s="37"/>
      <c r="D132" s="184" t="s">
        <v>133</v>
      </c>
      <c r="E132" s="37"/>
      <c r="F132" s="185" t="s">
        <v>256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133</v>
      </c>
      <c r="AU132" s="18" t="s">
        <v>86</v>
      </c>
    </row>
    <row r="133" s="13" customFormat="1">
      <c r="A133" s="13"/>
      <c r="B133" s="192"/>
      <c r="C133" s="13"/>
      <c r="D133" s="184" t="s">
        <v>158</v>
      </c>
      <c r="E133" s="193" t="s">
        <v>1</v>
      </c>
      <c r="F133" s="194" t="s">
        <v>257</v>
      </c>
      <c r="G133" s="13"/>
      <c r="H133" s="195">
        <v>10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158</v>
      </c>
      <c r="AU133" s="193" t="s">
        <v>86</v>
      </c>
      <c r="AV133" s="13" t="s">
        <v>86</v>
      </c>
      <c r="AW133" s="13" t="s">
        <v>32</v>
      </c>
      <c r="AX133" s="13" t="s">
        <v>76</v>
      </c>
      <c r="AY133" s="193" t="s">
        <v>127</v>
      </c>
    </row>
    <row r="134" s="13" customFormat="1">
      <c r="A134" s="13"/>
      <c r="B134" s="192"/>
      <c r="C134" s="13"/>
      <c r="D134" s="184" t="s">
        <v>158</v>
      </c>
      <c r="E134" s="193" t="s">
        <v>1</v>
      </c>
      <c r="F134" s="194" t="s">
        <v>258</v>
      </c>
      <c r="G134" s="13"/>
      <c r="H134" s="195">
        <v>25</v>
      </c>
      <c r="I134" s="196"/>
      <c r="J134" s="13"/>
      <c r="K134" s="13"/>
      <c r="L134" s="192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158</v>
      </c>
      <c r="AU134" s="193" t="s">
        <v>86</v>
      </c>
      <c r="AV134" s="13" t="s">
        <v>86</v>
      </c>
      <c r="AW134" s="13" t="s">
        <v>32</v>
      </c>
      <c r="AX134" s="13" t="s">
        <v>76</v>
      </c>
      <c r="AY134" s="193" t="s">
        <v>127</v>
      </c>
    </row>
    <row r="135" s="14" customFormat="1">
      <c r="A135" s="14"/>
      <c r="B135" s="204"/>
      <c r="C135" s="14"/>
      <c r="D135" s="184" t="s">
        <v>158</v>
      </c>
      <c r="E135" s="205" t="s">
        <v>1</v>
      </c>
      <c r="F135" s="206" t="s">
        <v>259</v>
      </c>
      <c r="G135" s="14"/>
      <c r="H135" s="207">
        <v>35</v>
      </c>
      <c r="I135" s="208"/>
      <c r="J135" s="14"/>
      <c r="K135" s="14"/>
      <c r="L135" s="204"/>
      <c r="M135" s="209"/>
      <c r="N135" s="210"/>
      <c r="O135" s="210"/>
      <c r="P135" s="210"/>
      <c r="Q135" s="210"/>
      <c r="R135" s="210"/>
      <c r="S135" s="210"/>
      <c r="T135" s="21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5" t="s">
        <v>158</v>
      </c>
      <c r="AU135" s="205" t="s">
        <v>86</v>
      </c>
      <c r="AV135" s="14" t="s">
        <v>126</v>
      </c>
      <c r="AW135" s="14" t="s">
        <v>32</v>
      </c>
      <c r="AX135" s="14" t="s">
        <v>84</v>
      </c>
      <c r="AY135" s="205" t="s">
        <v>127</v>
      </c>
    </row>
    <row r="136" s="2" customFormat="1" ht="24.15" customHeight="1">
      <c r="A136" s="37"/>
      <c r="B136" s="169"/>
      <c r="C136" s="170" t="s">
        <v>86</v>
      </c>
      <c r="D136" s="170" t="s">
        <v>128</v>
      </c>
      <c r="E136" s="171" t="s">
        <v>260</v>
      </c>
      <c r="F136" s="172" t="s">
        <v>261</v>
      </c>
      <c r="G136" s="173" t="s">
        <v>254</v>
      </c>
      <c r="H136" s="174">
        <v>424.60000000000002</v>
      </c>
      <c r="I136" s="175"/>
      <c r="J136" s="176">
        <f>ROUND(I136*H136,2)</f>
        <v>0</v>
      </c>
      <c r="K136" s="177"/>
      <c r="L136" s="38"/>
      <c r="M136" s="178" t="s">
        <v>1</v>
      </c>
      <c r="N136" s="179" t="s">
        <v>41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126</v>
      </c>
      <c r="AT136" s="182" t="s">
        <v>128</v>
      </c>
      <c r="AU136" s="182" t="s">
        <v>86</v>
      </c>
      <c r="AY136" s="18" t="s">
        <v>127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84</v>
      </c>
      <c r="BK136" s="183">
        <f>ROUND(I136*H136,2)</f>
        <v>0</v>
      </c>
      <c r="BL136" s="18" t="s">
        <v>126</v>
      </c>
      <c r="BM136" s="182" t="s">
        <v>262</v>
      </c>
    </row>
    <row r="137" s="2" customFormat="1">
      <c r="A137" s="37"/>
      <c r="B137" s="38"/>
      <c r="C137" s="37"/>
      <c r="D137" s="184" t="s">
        <v>133</v>
      </c>
      <c r="E137" s="37"/>
      <c r="F137" s="185" t="s">
        <v>263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133</v>
      </c>
      <c r="AU137" s="18" t="s">
        <v>86</v>
      </c>
    </row>
    <row r="138" s="13" customFormat="1">
      <c r="A138" s="13"/>
      <c r="B138" s="192"/>
      <c r="C138" s="13"/>
      <c r="D138" s="184" t="s">
        <v>158</v>
      </c>
      <c r="E138" s="193" t="s">
        <v>201</v>
      </c>
      <c r="F138" s="194" t="s">
        <v>264</v>
      </c>
      <c r="G138" s="13"/>
      <c r="H138" s="195">
        <v>424.60000000000002</v>
      </c>
      <c r="I138" s="196"/>
      <c r="J138" s="13"/>
      <c r="K138" s="13"/>
      <c r="L138" s="192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158</v>
      </c>
      <c r="AU138" s="193" t="s">
        <v>86</v>
      </c>
      <c r="AV138" s="13" t="s">
        <v>86</v>
      </c>
      <c r="AW138" s="13" t="s">
        <v>32</v>
      </c>
      <c r="AX138" s="13" t="s">
        <v>84</v>
      </c>
      <c r="AY138" s="193" t="s">
        <v>127</v>
      </c>
    </row>
    <row r="139" s="2" customFormat="1" ht="24.15" customHeight="1">
      <c r="A139" s="37"/>
      <c r="B139" s="169"/>
      <c r="C139" s="170" t="s">
        <v>140</v>
      </c>
      <c r="D139" s="170" t="s">
        <v>128</v>
      </c>
      <c r="E139" s="171" t="s">
        <v>265</v>
      </c>
      <c r="F139" s="172" t="s">
        <v>266</v>
      </c>
      <c r="G139" s="173" t="s">
        <v>267</v>
      </c>
      <c r="H139" s="174">
        <v>6</v>
      </c>
      <c r="I139" s="175"/>
      <c r="J139" s="176">
        <f>ROUND(I139*H139,2)</f>
        <v>0</v>
      </c>
      <c r="K139" s="177"/>
      <c r="L139" s="38"/>
      <c r="M139" s="178" t="s">
        <v>1</v>
      </c>
      <c r="N139" s="179" t="s">
        <v>41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126</v>
      </c>
      <c r="AT139" s="182" t="s">
        <v>128</v>
      </c>
      <c r="AU139" s="182" t="s">
        <v>86</v>
      </c>
      <c r="AY139" s="18" t="s">
        <v>127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84</v>
      </c>
      <c r="BK139" s="183">
        <f>ROUND(I139*H139,2)</f>
        <v>0</v>
      </c>
      <c r="BL139" s="18" t="s">
        <v>126</v>
      </c>
      <c r="BM139" s="182" t="s">
        <v>268</v>
      </c>
    </row>
    <row r="140" s="2" customFormat="1">
      <c r="A140" s="37"/>
      <c r="B140" s="38"/>
      <c r="C140" s="37"/>
      <c r="D140" s="184" t="s">
        <v>133</v>
      </c>
      <c r="E140" s="37"/>
      <c r="F140" s="185" t="s">
        <v>269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133</v>
      </c>
      <c r="AU140" s="18" t="s">
        <v>86</v>
      </c>
    </row>
    <row r="141" s="13" customFormat="1">
      <c r="A141" s="13"/>
      <c r="B141" s="192"/>
      <c r="C141" s="13"/>
      <c r="D141" s="184" t="s">
        <v>158</v>
      </c>
      <c r="E141" s="193" t="s">
        <v>1</v>
      </c>
      <c r="F141" s="194" t="s">
        <v>270</v>
      </c>
      <c r="G141" s="13"/>
      <c r="H141" s="195">
        <v>1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158</v>
      </c>
      <c r="AU141" s="193" t="s">
        <v>86</v>
      </c>
      <c r="AV141" s="13" t="s">
        <v>86</v>
      </c>
      <c r="AW141" s="13" t="s">
        <v>32</v>
      </c>
      <c r="AX141" s="13" t="s">
        <v>76</v>
      </c>
      <c r="AY141" s="193" t="s">
        <v>127</v>
      </c>
    </row>
    <row r="142" s="13" customFormat="1">
      <c r="A142" s="13"/>
      <c r="B142" s="192"/>
      <c r="C142" s="13"/>
      <c r="D142" s="184" t="s">
        <v>158</v>
      </c>
      <c r="E142" s="193" t="s">
        <v>1</v>
      </c>
      <c r="F142" s="194" t="s">
        <v>271</v>
      </c>
      <c r="G142" s="13"/>
      <c r="H142" s="195">
        <v>5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158</v>
      </c>
      <c r="AU142" s="193" t="s">
        <v>86</v>
      </c>
      <c r="AV142" s="13" t="s">
        <v>86</v>
      </c>
      <c r="AW142" s="13" t="s">
        <v>32</v>
      </c>
      <c r="AX142" s="13" t="s">
        <v>76</v>
      </c>
      <c r="AY142" s="193" t="s">
        <v>127</v>
      </c>
    </row>
    <row r="143" s="14" customFormat="1">
      <c r="A143" s="14"/>
      <c r="B143" s="204"/>
      <c r="C143" s="14"/>
      <c r="D143" s="184" t="s">
        <v>158</v>
      </c>
      <c r="E143" s="205" t="s">
        <v>1</v>
      </c>
      <c r="F143" s="206" t="s">
        <v>259</v>
      </c>
      <c r="G143" s="14"/>
      <c r="H143" s="207">
        <v>6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158</v>
      </c>
      <c r="AU143" s="205" t="s">
        <v>86</v>
      </c>
      <c r="AV143" s="14" t="s">
        <v>126</v>
      </c>
      <c r="AW143" s="14" t="s">
        <v>32</v>
      </c>
      <c r="AX143" s="14" t="s">
        <v>84</v>
      </c>
      <c r="AY143" s="205" t="s">
        <v>127</v>
      </c>
    </row>
    <row r="144" s="2" customFormat="1" ht="16.5" customHeight="1">
      <c r="A144" s="37"/>
      <c r="B144" s="169"/>
      <c r="C144" s="170" t="s">
        <v>126</v>
      </c>
      <c r="D144" s="170" t="s">
        <v>128</v>
      </c>
      <c r="E144" s="171" t="s">
        <v>272</v>
      </c>
      <c r="F144" s="172" t="s">
        <v>273</v>
      </c>
      <c r="G144" s="173" t="s">
        <v>267</v>
      </c>
      <c r="H144" s="174">
        <v>6</v>
      </c>
      <c r="I144" s="175"/>
      <c r="J144" s="176">
        <f>ROUND(I144*H144,2)</f>
        <v>0</v>
      </c>
      <c r="K144" s="177"/>
      <c r="L144" s="38"/>
      <c r="M144" s="178" t="s">
        <v>1</v>
      </c>
      <c r="N144" s="179" t="s">
        <v>41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126</v>
      </c>
      <c r="AT144" s="182" t="s">
        <v>128</v>
      </c>
      <c r="AU144" s="182" t="s">
        <v>86</v>
      </c>
      <c r="AY144" s="18" t="s">
        <v>127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84</v>
      </c>
      <c r="BK144" s="183">
        <f>ROUND(I144*H144,2)</f>
        <v>0</v>
      </c>
      <c r="BL144" s="18" t="s">
        <v>126</v>
      </c>
      <c r="BM144" s="182" t="s">
        <v>274</v>
      </c>
    </row>
    <row r="145" s="2" customFormat="1">
      <c r="A145" s="37"/>
      <c r="B145" s="38"/>
      <c r="C145" s="37"/>
      <c r="D145" s="184" t="s">
        <v>133</v>
      </c>
      <c r="E145" s="37"/>
      <c r="F145" s="185" t="s">
        <v>275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133</v>
      </c>
      <c r="AU145" s="18" t="s">
        <v>86</v>
      </c>
    </row>
    <row r="146" s="13" customFormat="1">
      <c r="A146" s="13"/>
      <c r="B146" s="192"/>
      <c r="C146" s="13"/>
      <c r="D146" s="184" t="s">
        <v>158</v>
      </c>
      <c r="E146" s="193" t="s">
        <v>1</v>
      </c>
      <c r="F146" s="194" t="s">
        <v>163</v>
      </c>
      <c r="G146" s="13"/>
      <c r="H146" s="195">
        <v>6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158</v>
      </c>
      <c r="AU146" s="193" t="s">
        <v>86</v>
      </c>
      <c r="AV146" s="13" t="s">
        <v>86</v>
      </c>
      <c r="AW146" s="13" t="s">
        <v>32</v>
      </c>
      <c r="AX146" s="13" t="s">
        <v>84</v>
      </c>
      <c r="AY146" s="193" t="s">
        <v>127</v>
      </c>
    </row>
    <row r="147" s="2" customFormat="1" ht="24.15" customHeight="1">
      <c r="A147" s="37"/>
      <c r="B147" s="169"/>
      <c r="C147" s="170" t="s">
        <v>150</v>
      </c>
      <c r="D147" s="170" t="s">
        <v>128</v>
      </c>
      <c r="E147" s="171" t="s">
        <v>276</v>
      </c>
      <c r="F147" s="172" t="s">
        <v>277</v>
      </c>
      <c r="G147" s="173" t="s">
        <v>254</v>
      </c>
      <c r="H147" s="174">
        <v>21.024999999999999</v>
      </c>
      <c r="I147" s="175"/>
      <c r="J147" s="176">
        <f>ROUND(I147*H147,2)</f>
        <v>0</v>
      </c>
      <c r="K147" s="177"/>
      <c r="L147" s="38"/>
      <c r="M147" s="178" t="s">
        <v>1</v>
      </c>
      <c r="N147" s="179" t="s">
        <v>41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0.255</v>
      </c>
      <c r="T147" s="181">
        <f>S147*H147</f>
        <v>5.3613749999999998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126</v>
      </c>
      <c r="AT147" s="182" t="s">
        <v>128</v>
      </c>
      <c r="AU147" s="182" t="s">
        <v>86</v>
      </c>
      <c r="AY147" s="18" t="s">
        <v>127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126</v>
      </c>
      <c r="BM147" s="182" t="s">
        <v>278</v>
      </c>
    </row>
    <row r="148" s="2" customFormat="1">
      <c r="A148" s="37"/>
      <c r="B148" s="38"/>
      <c r="C148" s="37"/>
      <c r="D148" s="184" t="s">
        <v>133</v>
      </c>
      <c r="E148" s="37"/>
      <c r="F148" s="185" t="s">
        <v>279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133</v>
      </c>
      <c r="AU148" s="18" t="s">
        <v>86</v>
      </c>
    </row>
    <row r="149" s="13" customFormat="1">
      <c r="A149" s="13"/>
      <c r="B149" s="192"/>
      <c r="C149" s="13"/>
      <c r="D149" s="184" t="s">
        <v>158</v>
      </c>
      <c r="E149" s="193" t="s">
        <v>216</v>
      </c>
      <c r="F149" s="194" t="s">
        <v>280</v>
      </c>
      <c r="G149" s="13"/>
      <c r="H149" s="195">
        <v>21.024999999999999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158</v>
      </c>
      <c r="AU149" s="193" t="s">
        <v>86</v>
      </c>
      <c r="AV149" s="13" t="s">
        <v>86</v>
      </c>
      <c r="AW149" s="13" t="s">
        <v>32</v>
      </c>
      <c r="AX149" s="13" t="s">
        <v>84</v>
      </c>
      <c r="AY149" s="193" t="s">
        <v>127</v>
      </c>
    </row>
    <row r="150" s="2" customFormat="1" ht="24.15" customHeight="1">
      <c r="A150" s="37"/>
      <c r="B150" s="169"/>
      <c r="C150" s="170" t="s">
        <v>163</v>
      </c>
      <c r="D150" s="170" t="s">
        <v>128</v>
      </c>
      <c r="E150" s="171" t="s">
        <v>281</v>
      </c>
      <c r="F150" s="172" t="s">
        <v>282</v>
      </c>
      <c r="G150" s="173" t="s">
        <v>254</v>
      </c>
      <c r="H150" s="174">
        <v>20.449999999999999</v>
      </c>
      <c r="I150" s="175"/>
      <c r="J150" s="176">
        <f>ROUND(I150*H150,2)</f>
        <v>0</v>
      </c>
      <c r="K150" s="177"/>
      <c r="L150" s="38"/>
      <c r="M150" s="178" t="s">
        <v>1</v>
      </c>
      <c r="N150" s="179" t="s">
        <v>41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0.26000000000000001</v>
      </c>
      <c r="T150" s="181">
        <f>S150*H150</f>
        <v>5.3170000000000002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126</v>
      </c>
      <c r="AT150" s="182" t="s">
        <v>128</v>
      </c>
      <c r="AU150" s="182" t="s">
        <v>86</v>
      </c>
      <c r="AY150" s="18" t="s">
        <v>127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84</v>
      </c>
      <c r="BK150" s="183">
        <f>ROUND(I150*H150,2)</f>
        <v>0</v>
      </c>
      <c r="BL150" s="18" t="s">
        <v>126</v>
      </c>
      <c r="BM150" s="182" t="s">
        <v>283</v>
      </c>
    </row>
    <row r="151" s="2" customFormat="1">
      <c r="A151" s="37"/>
      <c r="B151" s="38"/>
      <c r="C151" s="37"/>
      <c r="D151" s="184" t="s">
        <v>133</v>
      </c>
      <c r="E151" s="37"/>
      <c r="F151" s="185" t="s">
        <v>284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133</v>
      </c>
      <c r="AU151" s="18" t="s">
        <v>86</v>
      </c>
    </row>
    <row r="152" s="13" customFormat="1">
      <c r="A152" s="13"/>
      <c r="B152" s="192"/>
      <c r="C152" s="13"/>
      <c r="D152" s="184" t="s">
        <v>158</v>
      </c>
      <c r="E152" s="193" t="s">
        <v>214</v>
      </c>
      <c r="F152" s="194" t="s">
        <v>285</v>
      </c>
      <c r="G152" s="13"/>
      <c r="H152" s="195">
        <v>20.449999999999999</v>
      </c>
      <c r="I152" s="196"/>
      <c r="J152" s="13"/>
      <c r="K152" s="13"/>
      <c r="L152" s="192"/>
      <c r="M152" s="197"/>
      <c r="N152" s="198"/>
      <c r="O152" s="198"/>
      <c r="P152" s="198"/>
      <c r="Q152" s="198"/>
      <c r="R152" s="198"/>
      <c r="S152" s="198"/>
      <c r="T152" s="19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3" t="s">
        <v>158</v>
      </c>
      <c r="AU152" s="193" t="s">
        <v>86</v>
      </c>
      <c r="AV152" s="13" t="s">
        <v>86</v>
      </c>
      <c r="AW152" s="13" t="s">
        <v>32</v>
      </c>
      <c r="AX152" s="13" t="s">
        <v>84</v>
      </c>
      <c r="AY152" s="193" t="s">
        <v>127</v>
      </c>
    </row>
    <row r="153" s="2" customFormat="1" ht="24.15" customHeight="1">
      <c r="A153" s="37"/>
      <c r="B153" s="169"/>
      <c r="C153" s="170" t="s">
        <v>167</v>
      </c>
      <c r="D153" s="170" t="s">
        <v>128</v>
      </c>
      <c r="E153" s="171" t="s">
        <v>286</v>
      </c>
      <c r="F153" s="172" t="s">
        <v>287</v>
      </c>
      <c r="G153" s="173" t="s">
        <v>254</v>
      </c>
      <c r="H153" s="174">
        <v>14</v>
      </c>
      <c r="I153" s="175"/>
      <c r="J153" s="176">
        <f>ROUND(I153*H153,2)</f>
        <v>0</v>
      </c>
      <c r="K153" s="177"/>
      <c r="L153" s="38"/>
      <c r="M153" s="178" t="s">
        <v>1</v>
      </c>
      <c r="N153" s="179" t="s">
        <v>41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0.28999999999999998</v>
      </c>
      <c r="T153" s="181">
        <f>S153*H153</f>
        <v>4.0599999999999996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126</v>
      </c>
      <c r="AT153" s="182" t="s">
        <v>128</v>
      </c>
      <c r="AU153" s="182" t="s">
        <v>86</v>
      </c>
      <c r="AY153" s="18" t="s">
        <v>127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84</v>
      </c>
      <c r="BK153" s="183">
        <f>ROUND(I153*H153,2)</f>
        <v>0</v>
      </c>
      <c r="BL153" s="18" t="s">
        <v>126</v>
      </c>
      <c r="BM153" s="182" t="s">
        <v>288</v>
      </c>
    </row>
    <row r="154" s="2" customFormat="1">
      <c r="A154" s="37"/>
      <c r="B154" s="38"/>
      <c r="C154" s="37"/>
      <c r="D154" s="184" t="s">
        <v>133</v>
      </c>
      <c r="E154" s="37"/>
      <c r="F154" s="185" t="s">
        <v>289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133</v>
      </c>
      <c r="AU154" s="18" t="s">
        <v>86</v>
      </c>
    </row>
    <row r="155" s="13" customFormat="1">
      <c r="A155" s="13"/>
      <c r="B155" s="192"/>
      <c r="C155" s="13"/>
      <c r="D155" s="184" t="s">
        <v>158</v>
      </c>
      <c r="E155" s="193" t="s">
        <v>219</v>
      </c>
      <c r="F155" s="194" t="s">
        <v>290</v>
      </c>
      <c r="G155" s="13"/>
      <c r="H155" s="195">
        <v>14</v>
      </c>
      <c r="I155" s="196"/>
      <c r="J155" s="13"/>
      <c r="K155" s="13"/>
      <c r="L155" s="192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158</v>
      </c>
      <c r="AU155" s="193" t="s">
        <v>86</v>
      </c>
      <c r="AV155" s="13" t="s">
        <v>86</v>
      </c>
      <c r="AW155" s="13" t="s">
        <v>32</v>
      </c>
      <c r="AX155" s="13" t="s">
        <v>84</v>
      </c>
      <c r="AY155" s="193" t="s">
        <v>127</v>
      </c>
    </row>
    <row r="156" s="2" customFormat="1" ht="24.15" customHeight="1">
      <c r="A156" s="37"/>
      <c r="B156" s="169"/>
      <c r="C156" s="170" t="s">
        <v>171</v>
      </c>
      <c r="D156" s="170" t="s">
        <v>128</v>
      </c>
      <c r="E156" s="171" t="s">
        <v>291</v>
      </c>
      <c r="F156" s="172" t="s">
        <v>292</v>
      </c>
      <c r="G156" s="173" t="s">
        <v>254</v>
      </c>
      <c r="H156" s="174">
        <v>1.603</v>
      </c>
      <c r="I156" s="175"/>
      <c r="J156" s="176">
        <f>ROUND(I156*H156,2)</f>
        <v>0</v>
      </c>
      <c r="K156" s="177"/>
      <c r="L156" s="38"/>
      <c r="M156" s="178" t="s">
        <v>1</v>
      </c>
      <c r="N156" s="179" t="s">
        <v>41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0.32500000000000001</v>
      </c>
      <c r="T156" s="181">
        <f>S156*H156</f>
        <v>0.52097499999999997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126</v>
      </c>
      <c r="AT156" s="182" t="s">
        <v>128</v>
      </c>
      <c r="AU156" s="182" t="s">
        <v>86</v>
      </c>
      <c r="AY156" s="18" t="s">
        <v>127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84</v>
      </c>
      <c r="BK156" s="183">
        <f>ROUND(I156*H156,2)</f>
        <v>0</v>
      </c>
      <c r="BL156" s="18" t="s">
        <v>126</v>
      </c>
      <c r="BM156" s="182" t="s">
        <v>293</v>
      </c>
    </row>
    <row r="157" s="2" customFormat="1">
      <c r="A157" s="37"/>
      <c r="B157" s="38"/>
      <c r="C157" s="37"/>
      <c r="D157" s="184" t="s">
        <v>133</v>
      </c>
      <c r="E157" s="37"/>
      <c r="F157" s="185" t="s">
        <v>294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133</v>
      </c>
      <c r="AU157" s="18" t="s">
        <v>86</v>
      </c>
    </row>
    <row r="158" s="15" customFormat="1">
      <c r="A158" s="15"/>
      <c r="B158" s="212"/>
      <c r="C158" s="15"/>
      <c r="D158" s="184" t="s">
        <v>158</v>
      </c>
      <c r="E158" s="213" t="s">
        <v>1</v>
      </c>
      <c r="F158" s="214" t="s">
        <v>295</v>
      </c>
      <c r="G158" s="15"/>
      <c r="H158" s="213" t="s">
        <v>1</v>
      </c>
      <c r="I158" s="215"/>
      <c r="J158" s="15"/>
      <c r="K158" s="15"/>
      <c r="L158" s="212"/>
      <c r="M158" s="216"/>
      <c r="N158" s="217"/>
      <c r="O158" s="217"/>
      <c r="P158" s="217"/>
      <c r="Q158" s="217"/>
      <c r="R158" s="217"/>
      <c r="S158" s="217"/>
      <c r="T158" s="21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3" t="s">
        <v>158</v>
      </c>
      <c r="AU158" s="213" t="s">
        <v>86</v>
      </c>
      <c r="AV158" s="15" t="s">
        <v>84</v>
      </c>
      <c r="AW158" s="15" t="s">
        <v>32</v>
      </c>
      <c r="AX158" s="15" t="s">
        <v>76</v>
      </c>
      <c r="AY158" s="213" t="s">
        <v>127</v>
      </c>
    </row>
    <row r="159" s="13" customFormat="1">
      <c r="A159" s="13"/>
      <c r="B159" s="192"/>
      <c r="C159" s="13"/>
      <c r="D159" s="184" t="s">
        <v>158</v>
      </c>
      <c r="E159" s="193" t="s">
        <v>211</v>
      </c>
      <c r="F159" s="194" t="s">
        <v>296</v>
      </c>
      <c r="G159" s="13"/>
      <c r="H159" s="195">
        <v>1.603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158</v>
      </c>
      <c r="AU159" s="193" t="s">
        <v>86</v>
      </c>
      <c r="AV159" s="13" t="s">
        <v>86</v>
      </c>
      <c r="AW159" s="13" t="s">
        <v>32</v>
      </c>
      <c r="AX159" s="13" t="s">
        <v>84</v>
      </c>
      <c r="AY159" s="193" t="s">
        <v>127</v>
      </c>
    </row>
    <row r="160" s="2" customFormat="1" ht="16.5" customHeight="1">
      <c r="A160" s="37"/>
      <c r="B160" s="169"/>
      <c r="C160" s="170" t="s">
        <v>177</v>
      </c>
      <c r="D160" s="170" t="s">
        <v>128</v>
      </c>
      <c r="E160" s="171" t="s">
        <v>297</v>
      </c>
      <c r="F160" s="172" t="s">
        <v>298</v>
      </c>
      <c r="G160" s="173" t="s">
        <v>254</v>
      </c>
      <c r="H160" s="174">
        <v>11.244999999999999</v>
      </c>
      <c r="I160" s="175"/>
      <c r="J160" s="176">
        <f>ROUND(I160*H160,2)</f>
        <v>0</v>
      </c>
      <c r="K160" s="177"/>
      <c r="L160" s="38"/>
      <c r="M160" s="178" t="s">
        <v>1</v>
      </c>
      <c r="N160" s="179" t="s">
        <v>41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0.098000000000000004</v>
      </c>
      <c r="T160" s="181">
        <f>S160*H160</f>
        <v>1.1020099999999999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126</v>
      </c>
      <c r="AT160" s="182" t="s">
        <v>128</v>
      </c>
      <c r="AU160" s="182" t="s">
        <v>86</v>
      </c>
      <c r="AY160" s="18" t="s">
        <v>127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84</v>
      </c>
      <c r="BK160" s="183">
        <f>ROUND(I160*H160,2)</f>
        <v>0</v>
      </c>
      <c r="BL160" s="18" t="s">
        <v>126</v>
      </c>
      <c r="BM160" s="182" t="s">
        <v>299</v>
      </c>
    </row>
    <row r="161" s="2" customFormat="1">
      <c r="A161" s="37"/>
      <c r="B161" s="38"/>
      <c r="C161" s="37"/>
      <c r="D161" s="184" t="s">
        <v>133</v>
      </c>
      <c r="E161" s="37"/>
      <c r="F161" s="185" t="s">
        <v>300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133</v>
      </c>
      <c r="AU161" s="18" t="s">
        <v>86</v>
      </c>
    </row>
    <row r="162" s="13" customFormat="1">
      <c r="A162" s="13"/>
      <c r="B162" s="192"/>
      <c r="C162" s="13"/>
      <c r="D162" s="184" t="s">
        <v>158</v>
      </c>
      <c r="E162" s="193" t="s">
        <v>227</v>
      </c>
      <c r="F162" s="194" t="s">
        <v>301</v>
      </c>
      <c r="G162" s="13"/>
      <c r="H162" s="195">
        <v>11.244999999999999</v>
      </c>
      <c r="I162" s="196"/>
      <c r="J162" s="13"/>
      <c r="K162" s="13"/>
      <c r="L162" s="192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158</v>
      </c>
      <c r="AU162" s="193" t="s">
        <v>86</v>
      </c>
      <c r="AV162" s="13" t="s">
        <v>86</v>
      </c>
      <c r="AW162" s="13" t="s">
        <v>32</v>
      </c>
      <c r="AX162" s="13" t="s">
        <v>84</v>
      </c>
      <c r="AY162" s="193" t="s">
        <v>127</v>
      </c>
    </row>
    <row r="163" s="2" customFormat="1" ht="33" customHeight="1">
      <c r="A163" s="37"/>
      <c r="B163" s="169"/>
      <c r="C163" s="170" t="s">
        <v>182</v>
      </c>
      <c r="D163" s="170" t="s">
        <v>128</v>
      </c>
      <c r="E163" s="171" t="s">
        <v>302</v>
      </c>
      <c r="F163" s="172" t="s">
        <v>303</v>
      </c>
      <c r="G163" s="173" t="s">
        <v>254</v>
      </c>
      <c r="H163" s="174">
        <v>86</v>
      </c>
      <c r="I163" s="175"/>
      <c r="J163" s="176">
        <f>ROUND(I163*H163,2)</f>
        <v>0</v>
      </c>
      <c r="K163" s="177"/>
      <c r="L163" s="38"/>
      <c r="M163" s="178" t="s">
        <v>1</v>
      </c>
      <c r="N163" s="179" t="s">
        <v>41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0.28999999999999998</v>
      </c>
      <c r="T163" s="181">
        <f>S163*H163</f>
        <v>24.939999999999998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126</v>
      </c>
      <c r="AT163" s="182" t="s">
        <v>128</v>
      </c>
      <c r="AU163" s="182" t="s">
        <v>86</v>
      </c>
      <c r="AY163" s="18" t="s">
        <v>127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84</v>
      </c>
      <c r="BK163" s="183">
        <f>ROUND(I163*H163,2)</f>
        <v>0</v>
      </c>
      <c r="BL163" s="18" t="s">
        <v>126</v>
      </c>
      <c r="BM163" s="182" t="s">
        <v>304</v>
      </c>
    </row>
    <row r="164" s="2" customFormat="1">
      <c r="A164" s="37"/>
      <c r="B164" s="38"/>
      <c r="C164" s="37"/>
      <c r="D164" s="184" t="s">
        <v>133</v>
      </c>
      <c r="E164" s="37"/>
      <c r="F164" s="185" t="s">
        <v>305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133</v>
      </c>
      <c r="AU164" s="18" t="s">
        <v>86</v>
      </c>
    </row>
    <row r="165" s="13" customFormat="1">
      <c r="A165" s="13"/>
      <c r="B165" s="192"/>
      <c r="C165" s="13"/>
      <c r="D165" s="184" t="s">
        <v>158</v>
      </c>
      <c r="E165" s="193" t="s">
        <v>218</v>
      </c>
      <c r="F165" s="194" t="s">
        <v>306</v>
      </c>
      <c r="G165" s="13"/>
      <c r="H165" s="195">
        <v>86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158</v>
      </c>
      <c r="AU165" s="193" t="s">
        <v>86</v>
      </c>
      <c r="AV165" s="13" t="s">
        <v>86</v>
      </c>
      <c r="AW165" s="13" t="s">
        <v>32</v>
      </c>
      <c r="AX165" s="13" t="s">
        <v>84</v>
      </c>
      <c r="AY165" s="193" t="s">
        <v>127</v>
      </c>
    </row>
    <row r="166" s="2" customFormat="1" ht="24.15" customHeight="1">
      <c r="A166" s="37"/>
      <c r="B166" s="169"/>
      <c r="C166" s="170" t="s">
        <v>186</v>
      </c>
      <c r="D166" s="170" t="s">
        <v>128</v>
      </c>
      <c r="E166" s="171" t="s">
        <v>307</v>
      </c>
      <c r="F166" s="172" t="s">
        <v>308</v>
      </c>
      <c r="G166" s="173" t="s">
        <v>254</v>
      </c>
      <c r="H166" s="174">
        <v>86</v>
      </c>
      <c r="I166" s="175"/>
      <c r="J166" s="176">
        <f>ROUND(I166*H166,2)</f>
        <v>0</v>
      </c>
      <c r="K166" s="177"/>
      <c r="L166" s="38"/>
      <c r="M166" s="178" t="s">
        <v>1</v>
      </c>
      <c r="N166" s="179" t="s">
        <v>41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0.316</v>
      </c>
      <c r="T166" s="181">
        <f>S166*H166</f>
        <v>27.176000000000002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126</v>
      </c>
      <c r="AT166" s="182" t="s">
        <v>128</v>
      </c>
      <c r="AU166" s="182" t="s">
        <v>86</v>
      </c>
      <c r="AY166" s="18" t="s">
        <v>127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126</v>
      </c>
      <c r="BM166" s="182" t="s">
        <v>309</v>
      </c>
    </row>
    <row r="167" s="2" customFormat="1">
      <c r="A167" s="37"/>
      <c r="B167" s="38"/>
      <c r="C167" s="37"/>
      <c r="D167" s="184" t="s">
        <v>133</v>
      </c>
      <c r="E167" s="37"/>
      <c r="F167" s="185" t="s">
        <v>310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133</v>
      </c>
      <c r="AU167" s="18" t="s">
        <v>86</v>
      </c>
    </row>
    <row r="168" s="13" customFormat="1">
      <c r="A168" s="13"/>
      <c r="B168" s="192"/>
      <c r="C168" s="13"/>
      <c r="D168" s="184" t="s">
        <v>158</v>
      </c>
      <c r="E168" s="193" t="s">
        <v>226</v>
      </c>
      <c r="F168" s="194" t="s">
        <v>306</v>
      </c>
      <c r="G168" s="13"/>
      <c r="H168" s="195">
        <v>86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158</v>
      </c>
      <c r="AU168" s="193" t="s">
        <v>86</v>
      </c>
      <c r="AV168" s="13" t="s">
        <v>86</v>
      </c>
      <c r="AW168" s="13" t="s">
        <v>32</v>
      </c>
      <c r="AX168" s="13" t="s">
        <v>84</v>
      </c>
      <c r="AY168" s="193" t="s">
        <v>127</v>
      </c>
    </row>
    <row r="169" s="2" customFormat="1" ht="24.15" customHeight="1">
      <c r="A169" s="37"/>
      <c r="B169" s="169"/>
      <c r="C169" s="170" t="s">
        <v>193</v>
      </c>
      <c r="D169" s="170" t="s">
        <v>128</v>
      </c>
      <c r="E169" s="171" t="s">
        <v>311</v>
      </c>
      <c r="F169" s="172" t="s">
        <v>312</v>
      </c>
      <c r="G169" s="173" t="s">
        <v>254</v>
      </c>
      <c r="H169" s="174">
        <v>86</v>
      </c>
      <c r="I169" s="175"/>
      <c r="J169" s="176">
        <f>ROUND(I169*H169,2)</f>
        <v>0</v>
      </c>
      <c r="K169" s="177"/>
      <c r="L169" s="38"/>
      <c r="M169" s="178" t="s">
        <v>1</v>
      </c>
      <c r="N169" s="179" t="s">
        <v>41</v>
      </c>
      <c r="O169" s="76"/>
      <c r="P169" s="180">
        <f>O169*H169</f>
        <v>0</v>
      </c>
      <c r="Q169" s="180">
        <v>4.0000000000000003E-05</v>
      </c>
      <c r="R169" s="180">
        <f>Q169*H169</f>
        <v>0.0034400000000000003</v>
      </c>
      <c r="S169" s="180">
        <v>0.11500000000000001</v>
      </c>
      <c r="T169" s="181">
        <f>S169*H169</f>
        <v>9.8900000000000006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126</v>
      </c>
      <c r="AT169" s="182" t="s">
        <v>128</v>
      </c>
      <c r="AU169" s="182" t="s">
        <v>86</v>
      </c>
      <c r="AY169" s="18" t="s">
        <v>127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84</v>
      </c>
      <c r="BK169" s="183">
        <f>ROUND(I169*H169,2)</f>
        <v>0</v>
      </c>
      <c r="BL169" s="18" t="s">
        <v>126</v>
      </c>
      <c r="BM169" s="182" t="s">
        <v>313</v>
      </c>
    </row>
    <row r="170" s="2" customFormat="1">
      <c r="A170" s="37"/>
      <c r="B170" s="38"/>
      <c r="C170" s="37"/>
      <c r="D170" s="184" t="s">
        <v>133</v>
      </c>
      <c r="E170" s="37"/>
      <c r="F170" s="185" t="s">
        <v>314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133</v>
      </c>
      <c r="AU170" s="18" t="s">
        <v>86</v>
      </c>
    </row>
    <row r="171" s="13" customFormat="1">
      <c r="A171" s="13"/>
      <c r="B171" s="192"/>
      <c r="C171" s="13"/>
      <c r="D171" s="184" t="s">
        <v>158</v>
      </c>
      <c r="E171" s="193" t="s">
        <v>203</v>
      </c>
      <c r="F171" s="194" t="s">
        <v>315</v>
      </c>
      <c r="G171" s="13"/>
      <c r="H171" s="195">
        <v>86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158</v>
      </c>
      <c r="AU171" s="193" t="s">
        <v>86</v>
      </c>
      <c r="AV171" s="13" t="s">
        <v>86</v>
      </c>
      <c r="AW171" s="13" t="s">
        <v>32</v>
      </c>
      <c r="AX171" s="13" t="s">
        <v>84</v>
      </c>
      <c r="AY171" s="193" t="s">
        <v>127</v>
      </c>
    </row>
    <row r="172" s="2" customFormat="1" ht="16.5" customHeight="1">
      <c r="A172" s="37"/>
      <c r="B172" s="169"/>
      <c r="C172" s="170" t="s">
        <v>316</v>
      </c>
      <c r="D172" s="170" t="s">
        <v>128</v>
      </c>
      <c r="E172" s="171" t="s">
        <v>317</v>
      </c>
      <c r="F172" s="172" t="s">
        <v>318</v>
      </c>
      <c r="G172" s="173" t="s">
        <v>319</v>
      </c>
      <c r="H172" s="174">
        <v>86</v>
      </c>
      <c r="I172" s="175"/>
      <c r="J172" s="176">
        <f>ROUND(I172*H172,2)</f>
        <v>0</v>
      </c>
      <c r="K172" s="177"/>
      <c r="L172" s="38"/>
      <c r="M172" s="178" t="s">
        <v>1</v>
      </c>
      <c r="N172" s="179" t="s">
        <v>41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0.20499999999999999</v>
      </c>
      <c r="T172" s="181">
        <f>S172*H172</f>
        <v>17.629999999999999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126</v>
      </c>
      <c r="AT172" s="182" t="s">
        <v>128</v>
      </c>
      <c r="AU172" s="182" t="s">
        <v>86</v>
      </c>
      <c r="AY172" s="18" t="s">
        <v>127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84</v>
      </c>
      <c r="BK172" s="183">
        <f>ROUND(I172*H172,2)</f>
        <v>0</v>
      </c>
      <c r="BL172" s="18" t="s">
        <v>126</v>
      </c>
      <c r="BM172" s="182" t="s">
        <v>320</v>
      </c>
    </row>
    <row r="173" s="2" customFormat="1">
      <c r="A173" s="37"/>
      <c r="B173" s="38"/>
      <c r="C173" s="37"/>
      <c r="D173" s="184" t="s">
        <v>133</v>
      </c>
      <c r="E173" s="37"/>
      <c r="F173" s="185" t="s">
        <v>321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133</v>
      </c>
      <c r="AU173" s="18" t="s">
        <v>86</v>
      </c>
    </row>
    <row r="174" s="13" customFormat="1">
      <c r="A174" s="13"/>
      <c r="B174" s="192"/>
      <c r="C174" s="13"/>
      <c r="D174" s="184" t="s">
        <v>158</v>
      </c>
      <c r="E174" s="193" t="s">
        <v>1</v>
      </c>
      <c r="F174" s="194" t="s">
        <v>322</v>
      </c>
      <c r="G174" s="13"/>
      <c r="H174" s="195">
        <v>38</v>
      </c>
      <c r="I174" s="196"/>
      <c r="J174" s="13"/>
      <c r="K174" s="13"/>
      <c r="L174" s="192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158</v>
      </c>
      <c r="AU174" s="193" t="s">
        <v>86</v>
      </c>
      <c r="AV174" s="13" t="s">
        <v>86</v>
      </c>
      <c r="AW174" s="13" t="s">
        <v>32</v>
      </c>
      <c r="AX174" s="13" t="s">
        <v>76</v>
      </c>
      <c r="AY174" s="193" t="s">
        <v>127</v>
      </c>
    </row>
    <row r="175" s="13" customFormat="1">
      <c r="A175" s="13"/>
      <c r="B175" s="192"/>
      <c r="C175" s="13"/>
      <c r="D175" s="184" t="s">
        <v>158</v>
      </c>
      <c r="E175" s="193" t="s">
        <v>1</v>
      </c>
      <c r="F175" s="194" t="s">
        <v>323</v>
      </c>
      <c r="G175" s="13"/>
      <c r="H175" s="195">
        <v>48</v>
      </c>
      <c r="I175" s="196"/>
      <c r="J175" s="13"/>
      <c r="K175" s="13"/>
      <c r="L175" s="192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158</v>
      </c>
      <c r="AU175" s="193" t="s">
        <v>86</v>
      </c>
      <c r="AV175" s="13" t="s">
        <v>86</v>
      </c>
      <c r="AW175" s="13" t="s">
        <v>32</v>
      </c>
      <c r="AX175" s="13" t="s">
        <v>76</v>
      </c>
      <c r="AY175" s="193" t="s">
        <v>127</v>
      </c>
    </row>
    <row r="176" s="14" customFormat="1">
      <c r="A176" s="14"/>
      <c r="B176" s="204"/>
      <c r="C176" s="14"/>
      <c r="D176" s="184" t="s">
        <v>158</v>
      </c>
      <c r="E176" s="205" t="s">
        <v>223</v>
      </c>
      <c r="F176" s="206" t="s">
        <v>259</v>
      </c>
      <c r="G176" s="14"/>
      <c r="H176" s="207">
        <v>86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158</v>
      </c>
      <c r="AU176" s="205" t="s">
        <v>86</v>
      </c>
      <c r="AV176" s="14" t="s">
        <v>126</v>
      </c>
      <c r="AW176" s="14" t="s">
        <v>32</v>
      </c>
      <c r="AX176" s="14" t="s">
        <v>84</v>
      </c>
      <c r="AY176" s="205" t="s">
        <v>127</v>
      </c>
    </row>
    <row r="177" s="2" customFormat="1" ht="16.5" customHeight="1">
      <c r="A177" s="37"/>
      <c r="B177" s="169"/>
      <c r="C177" s="170" t="s">
        <v>220</v>
      </c>
      <c r="D177" s="170" t="s">
        <v>128</v>
      </c>
      <c r="E177" s="171" t="s">
        <v>324</v>
      </c>
      <c r="F177" s="172" t="s">
        <v>325</v>
      </c>
      <c r="G177" s="173" t="s">
        <v>319</v>
      </c>
      <c r="H177" s="174">
        <v>37</v>
      </c>
      <c r="I177" s="175"/>
      <c r="J177" s="176">
        <f>ROUND(I177*H177,2)</f>
        <v>0</v>
      </c>
      <c r="K177" s="177"/>
      <c r="L177" s="38"/>
      <c r="M177" s="178" t="s">
        <v>1</v>
      </c>
      <c r="N177" s="179" t="s">
        <v>41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0.11500000000000001</v>
      </c>
      <c r="T177" s="181">
        <f>S177*H177</f>
        <v>4.2549999999999999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126</v>
      </c>
      <c r="AT177" s="182" t="s">
        <v>128</v>
      </c>
      <c r="AU177" s="182" t="s">
        <v>86</v>
      </c>
      <c r="AY177" s="18" t="s">
        <v>127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84</v>
      </c>
      <c r="BK177" s="183">
        <f>ROUND(I177*H177,2)</f>
        <v>0</v>
      </c>
      <c r="BL177" s="18" t="s">
        <v>126</v>
      </c>
      <c r="BM177" s="182" t="s">
        <v>326</v>
      </c>
    </row>
    <row r="178" s="2" customFormat="1">
      <c r="A178" s="37"/>
      <c r="B178" s="38"/>
      <c r="C178" s="37"/>
      <c r="D178" s="184" t="s">
        <v>133</v>
      </c>
      <c r="E178" s="37"/>
      <c r="F178" s="185" t="s">
        <v>327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133</v>
      </c>
      <c r="AU178" s="18" t="s">
        <v>86</v>
      </c>
    </row>
    <row r="179" s="13" customFormat="1">
      <c r="A179" s="13"/>
      <c r="B179" s="192"/>
      <c r="C179" s="13"/>
      <c r="D179" s="184" t="s">
        <v>158</v>
      </c>
      <c r="E179" s="193" t="s">
        <v>1</v>
      </c>
      <c r="F179" s="194" t="s">
        <v>328</v>
      </c>
      <c r="G179" s="13"/>
      <c r="H179" s="195">
        <v>37</v>
      </c>
      <c r="I179" s="196"/>
      <c r="J179" s="13"/>
      <c r="K179" s="13"/>
      <c r="L179" s="192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158</v>
      </c>
      <c r="AU179" s="193" t="s">
        <v>86</v>
      </c>
      <c r="AV179" s="13" t="s">
        <v>86</v>
      </c>
      <c r="AW179" s="13" t="s">
        <v>32</v>
      </c>
      <c r="AX179" s="13" t="s">
        <v>84</v>
      </c>
      <c r="AY179" s="193" t="s">
        <v>127</v>
      </c>
    </row>
    <row r="180" s="2" customFormat="1" ht="16.5" customHeight="1">
      <c r="A180" s="37"/>
      <c r="B180" s="169"/>
      <c r="C180" s="170" t="s">
        <v>8</v>
      </c>
      <c r="D180" s="170" t="s">
        <v>128</v>
      </c>
      <c r="E180" s="171" t="s">
        <v>329</v>
      </c>
      <c r="F180" s="172" t="s">
        <v>330</v>
      </c>
      <c r="G180" s="173" t="s">
        <v>254</v>
      </c>
      <c r="H180" s="174">
        <v>127.38</v>
      </c>
      <c r="I180" s="175"/>
      <c r="J180" s="176">
        <f>ROUND(I180*H180,2)</f>
        <v>0</v>
      </c>
      <c r="K180" s="177"/>
      <c r="L180" s="38"/>
      <c r="M180" s="178" t="s">
        <v>1</v>
      </c>
      <c r="N180" s="179" t="s">
        <v>41</v>
      </c>
      <c r="O180" s="76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126</v>
      </c>
      <c r="AT180" s="182" t="s">
        <v>128</v>
      </c>
      <c r="AU180" s="182" t="s">
        <v>86</v>
      </c>
      <c r="AY180" s="18" t="s">
        <v>127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84</v>
      </c>
      <c r="BK180" s="183">
        <f>ROUND(I180*H180,2)</f>
        <v>0</v>
      </c>
      <c r="BL180" s="18" t="s">
        <v>126</v>
      </c>
      <c r="BM180" s="182" t="s">
        <v>331</v>
      </c>
    </row>
    <row r="181" s="2" customFormat="1">
      <c r="A181" s="37"/>
      <c r="B181" s="38"/>
      <c r="C181" s="37"/>
      <c r="D181" s="184" t="s">
        <v>133</v>
      </c>
      <c r="E181" s="37"/>
      <c r="F181" s="185" t="s">
        <v>332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133</v>
      </c>
      <c r="AU181" s="18" t="s">
        <v>86</v>
      </c>
    </row>
    <row r="182" s="15" customFormat="1">
      <c r="A182" s="15"/>
      <c r="B182" s="212"/>
      <c r="C182" s="15"/>
      <c r="D182" s="184" t="s">
        <v>158</v>
      </c>
      <c r="E182" s="213" t="s">
        <v>1</v>
      </c>
      <c r="F182" s="214" t="s">
        <v>333</v>
      </c>
      <c r="G182" s="15"/>
      <c r="H182" s="213" t="s">
        <v>1</v>
      </c>
      <c r="I182" s="215"/>
      <c r="J182" s="15"/>
      <c r="K182" s="15"/>
      <c r="L182" s="212"/>
      <c r="M182" s="216"/>
      <c r="N182" s="217"/>
      <c r="O182" s="217"/>
      <c r="P182" s="217"/>
      <c r="Q182" s="217"/>
      <c r="R182" s="217"/>
      <c r="S182" s="217"/>
      <c r="T182" s="21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3" t="s">
        <v>158</v>
      </c>
      <c r="AU182" s="213" t="s">
        <v>86</v>
      </c>
      <c r="AV182" s="15" t="s">
        <v>84</v>
      </c>
      <c r="AW182" s="15" t="s">
        <v>32</v>
      </c>
      <c r="AX182" s="15" t="s">
        <v>76</v>
      </c>
      <c r="AY182" s="213" t="s">
        <v>127</v>
      </c>
    </row>
    <row r="183" s="13" customFormat="1">
      <c r="A183" s="13"/>
      <c r="B183" s="192"/>
      <c r="C183" s="13"/>
      <c r="D183" s="184" t="s">
        <v>158</v>
      </c>
      <c r="E183" s="193" t="s">
        <v>231</v>
      </c>
      <c r="F183" s="194" t="s">
        <v>334</v>
      </c>
      <c r="G183" s="13"/>
      <c r="H183" s="195">
        <v>127.38</v>
      </c>
      <c r="I183" s="196"/>
      <c r="J183" s="13"/>
      <c r="K183" s="13"/>
      <c r="L183" s="192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158</v>
      </c>
      <c r="AU183" s="193" t="s">
        <v>86</v>
      </c>
      <c r="AV183" s="13" t="s">
        <v>86</v>
      </c>
      <c r="AW183" s="13" t="s">
        <v>32</v>
      </c>
      <c r="AX183" s="13" t="s">
        <v>84</v>
      </c>
      <c r="AY183" s="193" t="s">
        <v>127</v>
      </c>
    </row>
    <row r="184" s="2" customFormat="1" ht="24.15" customHeight="1">
      <c r="A184" s="37"/>
      <c r="B184" s="169"/>
      <c r="C184" s="170" t="s">
        <v>335</v>
      </c>
      <c r="D184" s="170" t="s">
        <v>128</v>
      </c>
      <c r="E184" s="171" t="s">
        <v>336</v>
      </c>
      <c r="F184" s="172" t="s">
        <v>337</v>
      </c>
      <c r="G184" s="173" t="s">
        <v>338</v>
      </c>
      <c r="H184" s="174">
        <v>10.76</v>
      </c>
      <c r="I184" s="175"/>
      <c r="J184" s="176">
        <f>ROUND(I184*H184,2)</f>
        <v>0</v>
      </c>
      <c r="K184" s="177"/>
      <c r="L184" s="38"/>
      <c r="M184" s="178" t="s">
        <v>1</v>
      </c>
      <c r="N184" s="179" t="s">
        <v>41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126</v>
      </c>
      <c r="AT184" s="182" t="s">
        <v>128</v>
      </c>
      <c r="AU184" s="182" t="s">
        <v>86</v>
      </c>
      <c r="AY184" s="18" t="s">
        <v>127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84</v>
      </c>
      <c r="BK184" s="183">
        <f>ROUND(I184*H184,2)</f>
        <v>0</v>
      </c>
      <c r="BL184" s="18" t="s">
        <v>126</v>
      </c>
      <c r="BM184" s="182" t="s">
        <v>339</v>
      </c>
    </row>
    <row r="185" s="2" customFormat="1">
      <c r="A185" s="37"/>
      <c r="B185" s="38"/>
      <c r="C185" s="37"/>
      <c r="D185" s="184" t="s">
        <v>133</v>
      </c>
      <c r="E185" s="37"/>
      <c r="F185" s="185" t="s">
        <v>340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133</v>
      </c>
      <c r="AU185" s="18" t="s">
        <v>86</v>
      </c>
    </row>
    <row r="186" s="15" customFormat="1">
      <c r="A186" s="15"/>
      <c r="B186" s="212"/>
      <c r="C186" s="15"/>
      <c r="D186" s="184" t="s">
        <v>158</v>
      </c>
      <c r="E186" s="213" t="s">
        <v>1</v>
      </c>
      <c r="F186" s="214" t="s">
        <v>341</v>
      </c>
      <c r="G186" s="15"/>
      <c r="H186" s="213" t="s">
        <v>1</v>
      </c>
      <c r="I186" s="215"/>
      <c r="J186" s="15"/>
      <c r="K186" s="15"/>
      <c r="L186" s="212"/>
      <c r="M186" s="216"/>
      <c r="N186" s="217"/>
      <c r="O186" s="217"/>
      <c r="P186" s="217"/>
      <c r="Q186" s="217"/>
      <c r="R186" s="217"/>
      <c r="S186" s="217"/>
      <c r="T186" s="21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3" t="s">
        <v>158</v>
      </c>
      <c r="AU186" s="213" t="s">
        <v>86</v>
      </c>
      <c r="AV186" s="15" t="s">
        <v>84</v>
      </c>
      <c r="AW186" s="15" t="s">
        <v>32</v>
      </c>
      <c r="AX186" s="15" t="s">
        <v>76</v>
      </c>
      <c r="AY186" s="213" t="s">
        <v>127</v>
      </c>
    </row>
    <row r="187" s="15" customFormat="1">
      <c r="A187" s="15"/>
      <c r="B187" s="212"/>
      <c r="C187" s="15"/>
      <c r="D187" s="184" t="s">
        <v>158</v>
      </c>
      <c r="E187" s="213" t="s">
        <v>1</v>
      </c>
      <c r="F187" s="214" t="s">
        <v>342</v>
      </c>
      <c r="G187" s="15"/>
      <c r="H187" s="213" t="s">
        <v>1</v>
      </c>
      <c r="I187" s="215"/>
      <c r="J187" s="15"/>
      <c r="K187" s="15"/>
      <c r="L187" s="212"/>
      <c r="M187" s="216"/>
      <c r="N187" s="217"/>
      <c r="O187" s="217"/>
      <c r="P187" s="217"/>
      <c r="Q187" s="217"/>
      <c r="R187" s="217"/>
      <c r="S187" s="217"/>
      <c r="T187" s="21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3" t="s">
        <v>158</v>
      </c>
      <c r="AU187" s="213" t="s">
        <v>86</v>
      </c>
      <c r="AV187" s="15" t="s">
        <v>84</v>
      </c>
      <c r="AW187" s="15" t="s">
        <v>32</v>
      </c>
      <c r="AX187" s="15" t="s">
        <v>76</v>
      </c>
      <c r="AY187" s="213" t="s">
        <v>127</v>
      </c>
    </row>
    <row r="188" s="13" customFormat="1">
      <c r="A188" s="13"/>
      <c r="B188" s="192"/>
      <c r="C188" s="13"/>
      <c r="D188" s="184" t="s">
        <v>158</v>
      </c>
      <c r="E188" s="193" t="s">
        <v>233</v>
      </c>
      <c r="F188" s="194" t="s">
        <v>234</v>
      </c>
      <c r="G188" s="13"/>
      <c r="H188" s="195">
        <v>10.76</v>
      </c>
      <c r="I188" s="196"/>
      <c r="J188" s="13"/>
      <c r="K188" s="13"/>
      <c r="L188" s="192"/>
      <c r="M188" s="197"/>
      <c r="N188" s="198"/>
      <c r="O188" s="198"/>
      <c r="P188" s="198"/>
      <c r="Q188" s="198"/>
      <c r="R188" s="198"/>
      <c r="S188" s="198"/>
      <c r="T188" s="19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3" t="s">
        <v>158</v>
      </c>
      <c r="AU188" s="193" t="s">
        <v>86</v>
      </c>
      <c r="AV188" s="13" t="s">
        <v>86</v>
      </c>
      <c r="AW188" s="13" t="s">
        <v>32</v>
      </c>
      <c r="AX188" s="13" t="s">
        <v>84</v>
      </c>
      <c r="AY188" s="193" t="s">
        <v>127</v>
      </c>
    </row>
    <row r="189" s="2" customFormat="1" ht="16.5" customHeight="1">
      <c r="A189" s="37"/>
      <c r="B189" s="169"/>
      <c r="C189" s="219" t="s">
        <v>343</v>
      </c>
      <c r="D189" s="219" t="s">
        <v>344</v>
      </c>
      <c r="E189" s="220" t="s">
        <v>345</v>
      </c>
      <c r="F189" s="221" t="s">
        <v>346</v>
      </c>
      <c r="G189" s="222" t="s">
        <v>347</v>
      </c>
      <c r="H189" s="223">
        <v>19.367999999999999</v>
      </c>
      <c r="I189" s="224"/>
      <c r="J189" s="225">
        <f>ROUND(I189*H189,2)</f>
        <v>0</v>
      </c>
      <c r="K189" s="226"/>
      <c r="L189" s="227"/>
      <c r="M189" s="228" t="s">
        <v>1</v>
      </c>
      <c r="N189" s="229" t="s">
        <v>41</v>
      </c>
      <c r="O189" s="76"/>
      <c r="P189" s="180">
        <f>O189*H189</f>
        <v>0</v>
      </c>
      <c r="Q189" s="180">
        <v>1</v>
      </c>
      <c r="R189" s="180">
        <f>Q189*H189</f>
        <v>19.367999999999999</v>
      </c>
      <c r="S189" s="180">
        <v>0</v>
      </c>
      <c r="T189" s="1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171</v>
      </c>
      <c r="AT189" s="182" t="s">
        <v>344</v>
      </c>
      <c r="AU189" s="182" t="s">
        <v>86</v>
      </c>
      <c r="AY189" s="18" t="s">
        <v>127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84</v>
      </c>
      <c r="BK189" s="183">
        <f>ROUND(I189*H189,2)</f>
        <v>0</v>
      </c>
      <c r="BL189" s="18" t="s">
        <v>126</v>
      </c>
      <c r="BM189" s="182" t="s">
        <v>348</v>
      </c>
    </row>
    <row r="190" s="2" customFormat="1">
      <c r="A190" s="37"/>
      <c r="B190" s="38"/>
      <c r="C190" s="37"/>
      <c r="D190" s="184" t="s">
        <v>133</v>
      </c>
      <c r="E190" s="37"/>
      <c r="F190" s="185" t="s">
        <v>346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133</v>
      </c>
      <c r="AU190" s="18" t="s">
        <v>86</v>
      </c>
    </row>
    <row r="191" s="13" customFormat="1">
      <c r="A191" s="13"/>
      <c r="B191" s="192"/>
      <c r="C191" s="13"/>
      <c r="D191" s="184" t="s">
        <v>158</v>
      </c>
      <c r="E191" s="193" t="s">
        <v>1</v>
      </c>
      <c r="F191" s="194" t="s">
        <v>349</v>
      </c>
      <c r="G191" s="13"/>
      <c r="H191" s="195">
        <v>19.367999999999999</v>
      </c>
      <c r="I191" s="196"/>
      <c r="J191" s="13"/>
      <c r="K191" s="13"/>
      <c r="L191" s="192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3" t="s">
        <v>158</v>
      </c>
      <c r="AU191" s="193" t="s">
        <v>86</v>
      </c>
      <c r="AV191" s="13" t="s">
        <v>86</v>
      </c>
      <c r="AW191" s="13" t="s">
        <v>32</v>
      </c>
      <c r="AX191" s="13" t="s">
        <v>84</v>
      </c>
      <c r="AY191" s="193" t="s">
        <v>127</v>
      </c>
    </row>
    <row r="192" s="2" customFormat="1" ht="33" customHeight="1">
      <c r="A192" s="37"/>
      <c r="B192" s="169"/>
      <c r="C192" s="170" t="s">
        <v>350</v>
      </c>
      <c r="D192" s="170" t="s">
        <v>128</v>
      </c>
      <c r="E192" s="171" t="s">
        <v>351</v>
      </c>
      <c r="F192" s="172" t="s">
        <v>352</v>
      </c>
      <c r="G192" s="173" t="s">
        <v>338</v>
      </c>
      <c r="H192" s="174">
        <v>124.003</v>
      </c>
      <c r="I192" s="175"/>
      <c r="J192" s="176">
        <f>ROUND(I192*H192,2)</f>
        <v>0</v>
      </c>
      <c r="K192" s="177"/>
      <c r="L192" s="38"/>
      <c r="M192" s="178" t="s">
        <v>1</v>
      </c>
      <c r="N192" s="179" t="s">
        <v>41</v>
      </c>
      <c r="O192" s="76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2" t="s">
        <v>126</v>
      </c>
      <c r="AT192" s="182" t="s">
        <v>128</v>
      </c>
      <c r="AU192" s="182" t="s">
        <v>86</v>
      </c>
      <c r="AY192" s="18" t="s">
        <v>127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84</v>
      </c>
      <c r="BK192" s="183">
        <f>ROUND(I192*H192,2)</f>
        <v>0</v>
      </c>
      <c r="BL192" s="18" t="s">
        <v>126</v>
      </c>
      <c r="BM192" s="182" t="s">
        <v>353</v>
      </c>
    </row>
    <row r="193" s="2" customFormat="1">
      <c r="A193" s="37"/>
      <c r="B193" s="38"/>
      <c r="C193" s="37"/>
      <c r="D193" s="184" t="s">
        <v>133</v>
      </c>
      <c r="E193" s="37"/>
      <c r="F193" s="185" t="s">
        <v>354</v>
      </c>
      <c r="G193" s="37"/>
      <c r="H193" s="37"/>
      <c r="I193" s="186"/>
      <c r="J193" s="37"/>
      <c r="K193" s="37"/>
      <c r="L193" s="38"/>
      <c r="M193" s="187"/>
      <c r="N193" s="18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133</v>
      </c>
      <c r="AU193" s="18" t="s">
        <v>86</v>
      </c>
    </row>
    <row r="194" s="13" customFormat="1">
      <c r="A194" s="13"/>
      <c r="B194" s="192"/>
      <c r="C194" s="13"/>
      <c r="D194" s="184" t="s">
        <v>158</v>
      </c>
      <c r="E194" s="193" t="s">
        <v>1</v>
      </c>
      <c r="F194" s="194" t="s">
        <v>209</v>
      </c>
      <c r="G194" s="13"/>
      <c r="H194" s="195">
        <v>82.102999999999994</v>
      </c>
      <c r="I194" s="196"/>
      <c r="J194" s="13"/>
      <c r="K194" s="13"/>
      <c r="L194" s="192"/>
      <c r="M194" s="197"/>
      <c r="N194" s="198"/>
      <c r="O194" s="198"/>
      <c r="P194" s="198"/>
      <c r="Q194" s="198"/>
      <c r="R194" s="198"/>
      <c r="S194" s="198"/>
      <c r="T194" s="19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158</v>
      </c>
      <c r="AU194" s="193" t="s">
        <v>86</v>
      </c>
      <c r="AV194" s="13" t="s">
        <v>86</v>
      </c>
      <c r="AW194" s="13" t="s">
        <v>32</v>
      </c>
      <c r="AX194" s="13" t="s">
        <v>76</v>
      </c>
      <c r="AY194" s="193" t="s">
        <v>127</v>
      </c>
    </row>
    <row r="195" s="13" customFormat="1">
      <c r="A195" s="13"/>
      <c r="B195" s="192"/>
      <c r="C195" s="13"/>
      <c r="D195" s="184" t="s">
        <v>158</v>
      </c>
      <c r="E195" s="193" t="s">
        <v>1</v>
      </c>
      <c r="F195" s="194" t="s">
        <v>355</v>
      </c>
      <c r="G195" s="13"/>
      <c r="H195" s="195">
        <v>6.6500000000000004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158</v>
      </c>
      <c r="AU195" s="193" t="s">
        <v>86</v>
      </c>
      <c r="AV195" s="13" t="s">
        <v>86</v>
      </c>
      <c r="AW195" s="13" t="s">
        <v>32</v>
      </c>
      <c r="AX195" s="13" t="s">
        <v>76</v>
      </c>
      <c r="AY195" s="193" t="s">
        <v>127</v>
      </c>
    </row>
    <row r="196" s="13" customFormat="1">
      <c r="A196" s="13"/>
      <c r="B196" s="192"/>
      <c r="C196" s="13"/>
      <c r="D196" s="184" t="s">
        <v>158</v>
      </c>
      <c r="E196" s="193" t="s">
        <v>1</v>
      </c>
      <c r="F196" s="194" t="s">
        <v>356</v>
      </c>
      <c r="G196" s="13"/>
      <c r="H196" s="195">
        <v>18.719999999999999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158</v>
      </c>
      <c r="AU196" s="193" t="s">
        <v>86</v>
      </c>
      <c r="AV196" s="13" t="s">
        <v>86</v>
      </c>
      <c r="AW196" s="13" t="s">
        <v>32</v>
      </c>
      <c r="AX196" s="13" t="s">
        <v>76</v>
      </c>
      <c r="AY196" s="193" t="s">
        <v>127</v>
      </c>
    </row>
    <row r="197" s="13" customFormat="1">
      <c r="A197" s="13"/>
      <c r="B197" s="192"/>
      <c r="C197" s="13"/>
      <c r="D197" s="184" t="s">
        <v>158</v>
      </c>
      <c r="E197" s="193" t="s">
        <v>1</v>
      </c>
      <c r="F197" s="194" t="s">
        <v>357</v>
      </c>
      <c r="G197" s="13"/>
      <c r="H197" s="195">
        <v>16.530000000000001</v>
      </c>
      <c r="I197" s="196"/>
      <c r="J197" s="13"/>
      <c r="K197" s="13"/>
      <c r="L197" s="192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3" t="s">
        <v>158</v>
      </c>
      <c r="AU197" s="193" t="s">
        <v>86</v>
      </c>
      <c r="AV197" s="13" t="s">
        <v>86</v>
      </c>
      <c r="AW197" s="13" t="s">
        <v>32</v>
      </c>
      <c r="AX197" s="13" t="s">
        <v>76</v>
      </c>
      <c r="AY197" s="193" t="s">
        <v>127</v>
      </c>
    </row>
    <row r="198" s="14" customFormat="1">
      <c r="A198" s="14"/>
      <c r="B198" s="204"/>
      <c r="C198" s="14"/>
      <c r="D198" s="184" t="s">
        <v>158</v>
      </c>
      <c r="E198" s="205" t="s">
        <v>207</v>
      </c>
      <c r="F198" s="206" t="s">
        <v>259</v>
      </c>
      <c r="G198" s="14"/>
      <c r="H198" s="207">
        <v>124.003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158</v>
      </c>
      <c r="AU198" s="205" t="s">
        <v>86</v>
      </c>
      <c r="AV198" s="14" t="s">
        <v>126</v>
      </c>
      <c r="AW198" s="14" t="s">
        <v>32</v>
      </c>
      <c r="AX198" s="14" t="s">
        <v>84</v>
      </c>
      <c r="AY198" s="205" t="s">
        <v>127</v>
      </c>
    </row>
    <row r="199" s="2" customFormat="1" ht="33" customHeight="1">
      <c r="A199" s="37"/>
      <c r="B199" s="169"/>
      <c r="C199" s="170" t="s">
        <v>358</v>
      </c>
      <c r="D199" s="170" t="s">
        <v>128</v>
      </c>
      <c r="E199" s="171" t="s">
        <v>359</v>
      </c>
      <c r="F199" s="172" t="s">
        <v>360</v>
      </c>
      <c r="G199" s="173" t="s">
        <v>338</v>
      </c>
      <c r="H199" s="174">
        <v>43.200000000000003</v>
      </c>
      <c r="I199" s="175"/>
      <c r="J199" s="176">
        <f>ROUND(I199*H199,2)</f>
        <v>0</v>
      </c>
      <c r="K199" s="177"/>
      <c r="L199" s="38"/>
      <c r="M199" s="178" t="s">
        <v>1</v>
      </c>
      <c r="N199" s="179" t="s">
        <v>41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126</v>
      </c>
      <c r="AT199" s="182" t="s">
        <v>128</v>
      </c>
      <c r="AU199" s="182" t="s">
        <v>86</v>
      </c>
      <c r="AY199" s="18" t="s">
        <v>127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84</v>
      </c>
      <c r="BK199" s="183">
        <f>ROUND(I199*H199,2)</f>
        <v>0</v>
      </c>
      <c r="BL199" s="18" t="s">
        <v>126</v>
      </c>
      <c r="BM199" s="182" t="s">
        <v>361</v>
      </c>
    </row>
    <row r="200" s="2" customFormat="1">
      <c r="A200" s="37"/>
      <c r="B200" s="38"/>
      <c r="C200" s="37"/>
      <c r="D200" s="184" t="s">
        <v>133</v>
      </c>
      <c r="E200" s="37"/>
      <c r="F200" s="185" t="s">
        <v>362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133</v>
      </c>
      <c r="AU200" s="18" t="s">
        <v>86</v>
      </c>
    </row>
    <row r="201" s="15" customFormat="1">
      <c r="A201" s="15"/>
      <c r="B201" s="212"/>
      <c r="C201" s="15"/>
      <c r="D201" s="184" t="s">
        <v>158</v>
      </c>
      <c r="E201" s="213" t="s">
        <v>1</v>
      </c>
      <c r="F201" s="214" t="s">
        <v>363</v>
      </c>
      <c r="G201" s="15"/>
      <c r="H201" s="213" t="s">
        <v>1</v>
      </c>
      <c r="I201" s="215"/>
      <c r="J201" s="15"/>
      <c r="K201" s="15"/>
      <c r="L201" s="212"/>
      <c r="M201" s="216"/>
      <c r="N201" s="217"/>
      <c r="O201" s="217"/>
      <c r="P201" s="217"/>
      <c r="Q201" s="217"/>
      <c r="R201" s="217"/>
      <c r="S201" s="217"/>
      <c r="T201" s="21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3" t="s">
        <v>158</v>
      </c>
      <c r="AU201" s="213" t="s">
        <v>86</v>
      </c>
      <c r="AV201" s="15" t="s">
        <v>84</v>
      </c>
      <c r="AW201" s="15" t="s">
        <v>32</v>
      </c>
      <c r="AX201" s="15" t="s">
        <v>76</v>
      </c>
      <c r="AY201" s="213" t="s">
        <v>127</v>
      </c>
    </row>
    <row r="202" s="13" customFormat="1">
      <c r="A202" s="13"/>
      <c r="B202" s="192"/>
      <c r="C202" s="13"/>
      <c r="D202" s="184" t="s">
        <v>158</v>
      </c>
      <c r="E202" s="193" t="s">
        <v>1</v>
      </c>
      <c r="F202" s="194" t="s">
        <v>364</v>
      </c>
      <c r="G202" s="13"/>
      <c r="H202" s="195">
        <v>43.200000000000003</v>
      </c>
      <c r="I202" s="196"/>
      <c r="J202" s="13"/>
      <c r="K202" s="13"/>
      <c r="L202" s="192"/>
      <c r="M202" s="197"/>
      <c r="N202" s="198"/>
      <c r="O202" s="198"/>
      <c r="P202" s="198"/>
      <c r="Q202" s="198"/>
      <c r="R202" s="198"/>
      <c r="S202" s="198"/>
      <c r="T202" s="19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3" t="s">
        <v>158</v>
      </c>
      <c r="AU202" s="193" t="s">
        <v>86</v>
      </c>
      <c r="AV202" s="13" t="s">
        <v>86</v>
      </c>
      <c r="AW202" s="13" t="s">
        <v>32</v>
      </c>
      <c r="AX202" s="13" t="s">
        <v>76</v>
      </c>
      <c r="AY202" s="193" t="s">
        <v>127</v>
      </c>
    </row>
    <row r="203" s="14" customFormat="1">
      <c r="A203" s="14"/>
      <c r="B203" s="204"/>
      <c r="C203" s="14"/>
      <c r="D203" s="184" t="s">
        <v>158</v>
      </c>
      <c r="E203" s="205" t="s">
        <v>235</v>
      </c>
      <c r="F203" s="206" t="s">
        <v>259</v>
      </c>
      <c r="G203" s="14"/>
      <c r="H203" s="207">
        <v>43.200000000000003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158</v>
      </c>
      <c r="AU203" s="205" t="s">
        <v>86</v>
      </c>
      <c r="AV203" s="14" t="s">
        <v>126</v>
      </c>
      <c r="AW203" s="14" t="s">
        <v>32</v>
      </c>
      <c r="AX203" s="14" t="s">
        <v>84</v>
      </c>
      <c r="AY203" s="205" t="s">
        <v>127</v>
      </c>
    </row>
    <row r="204" s="2" customFormat="1" ht="24.15" customHeight="1">
      <c r="A204" s="37"/>
      <c r="B204" s="169"/>
      <c r="C204" s="170" t="s">
        <v>365</v>
      </c>
      <c r="D204" s="170" t="s">
        <v>128</v>
      </c>
      <c r="E204" s="171" t="s">
        <v>366</v>
      </c>
      <c r="F204" s="172" t="s">
        <v>367</v>
      </c>
      <c r="G204" s="173" t="s">
        <v>267</v>
      </c>
      <c r="H204" s="174">
        <v>6</v>
      </c>
      <c r="I204" s="175"/>
      <c r="J204" s="176">
        <f>ROUND(I204*H204,2)</f>
        <v>0</v>
      </c>
      <c r="K204" s="177"/>
      <c r="L204" s="38"/>
      <c r="M204" s="178" t="s">
        <v>1</v>
      </c>
      <c r="N204" s="179" t="s">
        <v>41</v>
      </c>
      <c r="O204" s="76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2" t="s">
        <v>126</v>
      </c>
      <c r="AT204" s="182" t="s">
        <v>128</v>
      </c>
      <c r="AU204" s="182" t="s">
        <v>86</v>
      </c>
      <c r="AY204" s="18" t="s">
        <v>127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84</v>
      </c>
      <c r="BK204" s="183">
        <f>ROUND(I204*H204,2)</f>
        <v>0</v>
      </c>
      <c r="BL204" s="18" t="s">
        <v>126</v>
      </c>
      <c r="BM204" s="182" t="s">
        <v>368</v>
      </c>
    </row>
    <row r="205" s="2" customFormat="1">
      <c r="A205" s="37"/>
      <c r="B205" s="38"/>
      <c r="C205" s="37"/>
      <c r="D205" s="184" t="s">
        <v>133</v>
      </c>
      <c r="E205" s="37"/>
      <c r="F205" s="185" t="s">
        <v>369</v>
      </c>
      <c r="G205" s="37"/>
      <c r="H205" s="37"/>
      <c r="I205" s="186"/>
      <c r="J205" s="37"/>
      <c r="K205" s="37"/>
      <c r="L205" s="38"/>
      <c r="M205" s="187"/>
      <c r="N205" s="188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133</v>
      </c>
      <c r="AU205" s="18" t="s">
        <v>86</v>
      </c>
    </row>
    <row r="206" s="13" customFormat="1">
      <c r="A206" s="13"/>
      <c r="B206" s="192"/>
      <c r="C206" s="13"/>
      <c r="D206" s="184" t="s">
        <v>158</v>
      </c>
      <c r="E206" s="193" t="s">
        <v>1</v>
      </c>
      <c r="F206" s="194" t="s">
        <v>163</v>
      </c>
      <c r="G206" s="13"/>
      <c r="H206" s="195">
        <v>6</v>
      </c>
      <c r="I206" s="196"/>
      <c r="J206" s="13"/>
      <c r="K206" s="13"/>
      <c r="L206" s="192"/>
      <c r="M206" s="197"/>
      <c r="N206" s="198"/>
      <c r="O206" s="198"/>
      <c r="P206" s="198"/>
      <c r="Q206" s="198"/>
      <c r="R206" s="198"/>
      <c r="S206" s="198"/>
      <c r="T206" s="19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3" t="s">
        <v>158</v>
      </c>
      <c r="AU206" s="193" t="s">
        <v>86</v>
      </c>
      <c r="AV206" s="13" t="s">
        <v>86</v>
      </c>
      <c r="AW206" s="13" t="s">
        <v>32</v>
      </c>
      <c r="AX206" s="13" t="s">
        <v>84</v>
      </c>
      <c r="AY206" s="193" t="s">
        <v>127</v>
      </c>
    </row>
    <row r="207" s="2" customFormat="1" ht="24.15" customHeight="1">
      <c r="A207" s="37"/>
      <c r="B207" s="169"/>
      <c r="C207" s="170" t="s">
        <v>7</v>
      </c>
      <c r="D207" s="170" t="s">
        <v>128</v>
      </c>
      <c r="E207" s="171" t="s">
        <v>370</v>
      </c>
      <c r="F207" s="172" t="s">
        <v>371</v>
      </c>
      <c r="G207" s="173" t="s">
        <v>267</v>
      </c>
      <c r="H207" s="174">
        <v>6</v>
      </c>
      <c r="I207" s="175"/>
      <c r="J207" s="176">
        <f>ROUND(I207*H207,2)</f>
        <v>0</v>
      </c>
      <c r="K207" s="177"/>
      <c r="L207" s="38"/>
      <c r="M207" s="178" t="s">
        <v>1</v>
      </c>
      <c r="N207" s="179" t="s">
        <v>41</v>
      </c>
      <c r="O207" s="76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126</v>
      </c>
      <c r="AT207" s="182" t="s">
        <v>128</v>
      </c>
      <c r="AU207" s="182" t="s">
        <v>86</v>
      </c>
      <c r="AY207" s="18" t="s">
        <v>127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84</v>
      </c>
      <c r="BK207" s="183">
        <f>ROUND(I207*H207,2)</f>
        <v>0</v>
      </c>
      <c r="BL207" s="18" t="s">
        <v>126</v>
      </c>
      <c r="BM207" s="182" t="s">
        <v>372</v>
      </c>
    </row>
    <row r="208" s="2" customFormat="1">
      <c r="A208" s="37"/>
      <c r="B208" s="38"/>
      <c r="C208" s="37"/>
      <c r="D208" s="184" t="s">
        <v>133</v>
      </c>
      <c r="E208" s="37"/>
      <c r="F208" s="185" t="s">
        <v>373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133</v>
      </c>
      <c r="AU208" s="18" t="s">
        <v>86</v>
      </c>
    </row>
    <row r="209" s="13" customFormat="1">
      <c r="A209" s="13"/>
      <c r="B209" s="192"/>
      <c r="C209" s="13"/>
      <c r="D209" s="184" t="s">
        <v>158</v>
      </c>
      <c r="E209" s="193" t="s">
        <v>1</v>
      </c>
      <c r="F209" s="194" t="s">
        <v>163</v>
      </c>
      <c r="G209" s="13"/>
      <c r="H209" s="195">
        <v>6</v>
      </c>
      <c r="I209" s="196"/>
      <c r="J209" s="13"/>
      <c r="K209" s="13"/>
      <c r="L209" s="192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3" t="s">
        <v>158</v>
      </c>
      <c r="AU209" s="193" t="s">
        <v>86</v>
      </c>
      <c r="AV209" s="13" t="s">
        <v>86</v>
      </c>
      <c r="AW209" s="13" t="s">
        <v>32</v>
      </c>
      <c r="AX209" s="13" t="s">
        <v>84</v>
      </c>
      <c r="AY209" s="193" t="s">
        <v>127</v>
      </c>
    </row>
    <row r="210" s="2" customFormat="1" ht="24.15" customHeight="1">
      <c r="A210" s="37"/>
      <c r="B210" s="169"/>
      <c r="C210" s="170" t="s">
        <v>374</v>
      </c>
      <c r="D210" s="170" t="s">
        <v>128</v>
      </c>
      <c r="E210" s="171" t="s">
        <v>375</v>
      </c>
      <c r="F210" s="172" t="s">
        <v>376</v>
      </c>
      <c r="G210" s="173" t="s">
        <v>267</v>
      </c>
      <c r="H210" s="174">
        <v>6</v>
      </c>
      <c r="I210" s="175"/>
      <c r="J210" s="176">
        <f>ROUND(I210*H210,2)</f>
        <v>0</v>
      </c>
      <c r="K210" s="177"/>
      <c r="L210" s="38"/>
      <c r="M210" s="178" t="s">
        <v>1</v>
      </c>
      <c r="N210" s="179" t="s">
        <v>41</v>
      </c>
      <c r="O210" s="76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2" t="s">
        <v>126</v>
      </c>
      <c r="AT210" s="182" t="s">
        <v>128</v>
      </c>
      <c r="AU210" s="182" t="s">
        <v>86</v>
      </c>
      <c r="AY210" s="18" t="s">
        <v>127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84</v>
      </c>
      <c r="BK210" s="183">
        <f>ROUND(I210*H210,2)</f>
        <v>0</v>
      </c>
      <c r="BL210" s="18" t="s">
        <v>126</v>
      </c>
      <c r="BM210" s="182" t="s">
        <v>377</v>
      </c>
    </row>
    <row r="211" s="2" customFormat="1">
      <c r="A211" s="37"/>
      <c r="B211" s="38"/>
      <c r="C211" s="37"/>
      <c r="D211" s="184" t="s">
        <v>133</v>
      </c>
      <c r="E211" s="37"/>
      <c r="F211" s="185" t="s">
        <v>378</v>
      </c>
      <c r="G211" s="37"/>
      <c r="H211" s="37"/>
      <c r="I211" s="186"/>
      <c r="J211" s="37"/>
      <c r="K211" s="37"/>
      <c r="L211" s="38"/>
      <c r="M211" s="187"/>
      <c r="N211" s="188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133</v>
      </c>
      <c r="AU211" s="18" t="s">
        <v>86</v>
      </c>
    </row>
    <row r="212" s="13" customFormat="1">
      <c r="A212" s="13"/>
      <c r="B212" s="192"/>
      <c r="C212" s="13"/>
      <c r="D212" s="184" t="s">
        <v>158</v>
      </c>
      <c r="E212" s="193" t="s">
        <v>1</v>
      </c>
      <c r="F212" s="194" t="s">
        <v>163</v>
      </c>
      <c r="G212" s="13"/>
      <c r="H212" s="195">
        <v>6</v>
      </c>
      <c r="I212" s="196"/>
      <c r="J212" s="13"/>
      <c r="K212" s="13"/>
      <c r="L212" s="192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158</v>
      </c>
      <c r="AU212" s="193" t="s">
        <v>86</v>
      </c>
      <c r="AV212" s="13" t="s">
        <v>86</v>
      </c>
      <c r="AW212" s="13" t="s">
        <v>32</v>
      </c>
      <c r="AX212" s="13" t="s">
        <v>84</v>
      </c>
      <c r="AY212" s="193" t="s">
        <v>127</v>
      </c>
    </row>
    <row r="213" s="2" customFormat="1" ht="37.8" customHeight="1">
      <c r="A213" s="37"/>
      <c r="B213" s="169"/>
      <c r="C213" s="170" t="s">
        <v>379</v>
      </c>
      <c r="D213" s="170" t="s">
        <v>128</v>
      </c>
      <c r="E213" s="171" t="s">
        <v>380</v>
      </c>
      <c r="F213" s="172" t="s">
        <v>381</v>
      </c>
      <c r="G213" s="173" t="s">
        <v>338</v>
      </c>
      <c r="H213" s="174">
        <v>12.738</v>
      </c>
      <c r="I213" s="175"/>
      <c r="J213" s="176">
        <f>ROUND(I213*H213,2)</f>
        <v>0</v>
      </c>
      <c r="K213" s="177"/>
      <c r="L213" s="38"/>
      <c r="M213" s="178" t="s">
        <v>1</v>
      </c>
      <c r="N213" s="179" t="s">
        <v>41</v>
      </c>
      <c r="O213" s="76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126</v>
      </c>
      <c r="AT213" s="182" t="s">
        <v>128</v>
      </c>
      <c r="AU213" s="182" t="s">
        <v>86</v>
      </c>
      <c r="AY213" s="18" t="s">
        <v>127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84</v>
      </c>
      <c r="BK213" s="183">
        <f>ROUND(I213*H213,2)</f>
        <v>0</v>
      </c>
      <c r="BL213" s="18" t="s">
        <v>126</v>
      </c>
      <c r="BM213" s="182" t="s">
        <v>382</v>
      </c>
    </row>
    <row r="214" s="2" customFormat="1">
      <c r="A214" s="37"/>
      <c r="B214" s="38"/>
      <c r="C214" s="37"/>
      <c r="D214" s="184" t="s">
        <v>133</v>
      </c>
      <c r="E214" s="37"/>
      <c r="F214" s="185" t="s">
        <v>383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133</v>
      </c>
      <c r="AU214" s="18" t="s">
        <v>86</v>
      </c>
    </row>
    <row r="215" s="13" customFormat="1">
      <c r="A215" s="13"/>
      <c r="B215" s="192"/>
      <c r="C215" s="13"/>
      <c r="D215" s="184" t="s">
        <v>158</v>
      </c>
      <c r="E215" s="193" t="s">
        <v>1</v>
      </c>
      <c r="F215" s="194" t="s">
        <v>384</v>
      </c>
      <c r="G215" s="13"/>
      <c r="H215" s="195">
        <v>12.738</v>
      </c>
      <c r="I215" s="196"/>
      <c r="J215" s="13"/>
      <c r="K215" s="13"/>
      <c r="L215" s="192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3" t="s">
        <v>158</v>
      </c>
      <c r="AU215" s="193" t="s">
        <v>86</v>
      </c>
      <c r="AV215" s="13" t="s">
        <v>86</v>
      </c>
      <c r="AW215" s="13" t="s">
        <v>32</v>
      </c>
      <c r="AX215" s="13" t="s">
        <v>84</v>
      </c>
      <c r="AY215" s="193" t="s">
        <v>127</v>
      </c>
    </row>
    <row r="216" s="2" customFormat="1" ht="24.15" customHeight="1">
      <c r="A216" s="37"/>
      <c r="B216" s="169"/>
      <c r="C216" s="170" t="s">
        <v>385</v>
      </c>
      <c r="D216" s="170" t="s">
        <v>128</v>
      </c>
      <c r="E216" s="171" t="s">
        <v>386</v>
      </c>
      <c r="F216" s="172" t="s">
        <v>387</v>
      </c>
      <c r="G216" s="173" t="s">
        <v>254</v>
      </c>
      <c r="H216" s="174">
        <v>35</v>
      </c>
      <c r="I216" s="175"/>
      <c r="J216" s="176">
        <f>ROUND(I216*H216,2)</f>
        <v>0</v>
      </c>
      <c r="K216" s="177"/>
      <c r="L216" s="38"/>
      <c r="M216" s="178" t="s">
        <v>1</v>
      </c>
      <c r="N216" s="179" t="s">
        <v>41</v>
      </c>
      <c r="O216" s="76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2" t="s">
        <v>126</v>
      </c>
      <c r="AT216" s="182" t="s">
        <v>128</v>
      </c>
      <c r="AU216" s="182" t="s">
        <v>86</v>
      </c>
      <c r="AY216" s="18" t="s">
        <v>127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84</v>
      </c>
      <c r="BK216" s="183">
        <f>ROUND(I216*H216,2)</f>
        <v>0</v>
      </c>
      <c r="BL216" s="18" t="s">
        <v>126</v>
      </c>
      <c r="BM216" s="182" t="s">
        <v>388</v>
      </c>
    </row>
    <row r="217" s="2" customFormat="1">
      <c r="A217" s="37"/>
      <c r="B217" s="38"/>
      <c r="C217" s="37"/>
      <c r="D217" s="184" t="s">
        <v>133</v>
      </c>
      <c r="E217" s="37"/>
      <c r="F217" s="185" t="s">
        <v>389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133</v>
      </c>
      <c r="AU217" s="18" t="s">
        <v>86</v>
      </c>
    </row>
    <row r="218" s="13" customFormat="1">
      <c r="A218" s="13"/>
      <c r="B218" s="192"/>
      <c r="C218" s="13"/>
      <c r="D218" s="184" t="s">
        <v>158</v>
      </c>
      <c r="E218" s="193" t="s">
        <v>1</v>
      </c>
      <c r="F218" s="194" t="s">
        <v>390</v>
      </c>
      <c r="G218" s="13"/>
      <c r="H218" s="195">
        <v>35</v>
      </c>
      <c r="I218" s="196"/>
      <c r="J218" s="13"/>
      <c r="K218" s="13"/>
      <c r="L218" s="192"/>
      <c r="M218" s="197"/>
      <c r="N218" s="198"/>
      <c r="O218" s="198"/>
      <c r="P218" s="198"/>
      <c r="Q218" s="198"/>
      <c r="R218" s="198"/>
      <c r="S218" s="198"/>
      <c r="T218" s="19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3" t="s">
        <v>158</v>
      </c>
      <c r="AU218" s="193" t="s">
        <v>86</v>
      </c>
      <c r="AV218" s="13" t="s">
        <v>86</v>
      </c>
      <c r="AW218" s="13" t="s">
        <v>32</v>
      </c>
      <c r="AX218" s="13" t="s">
        <v>76</v>
      </c>
      <c r="AY218" s="193" t="s">
        <v>127</v>
      </c>
    </row>
    <row r="219" s="14" customFormat="1">
      <c r="A219" s="14"/>
      <c r="B219" s="204"/>
      <c r="C219" s="14"/>
      <c r="D219" s="184" t="s">
        <v>158</v>
      </c>
      <c r="E219" s="205" t="s">
        <v>1</v>
      </c>
      <c r="F219" s="206" t="s">
        <v>259</v>
      </c>
      <c r="G219" s="14"/>
      <c r="H219" s="207">
        <v>35</v>
      </c>
      <c r="I219" s="208"/>
      <c r="J219" s="14"/>
      <c r="K219" s="14"/>
      <c r="L219" s="204"/>
      <c r="M219" s="209"/>
      <c r="N219" s="210"/>
      <c r="O219" s="210"/>
      <c r="P219" s="210"/>
      <c r="Q219" s="210"/>
      <c r="R219" s="210"/>
      <c r="S219" s="210"/>
      <c r="T219" s="21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5" t="s">
        <v>158</v>
      </c>
      <c r="AU219" s="205" t="s">
        <v>86</v>
      </c>
      <c r="AV219" s="14" t="s">
        <v>126</v>
      </c>
      <c r="AW219" s="14" t="s">
        <v>32</v>
      </c>
      <c r="AX219" s="14" t="s">
        <v>84</v>
      </c>
      <c r="AY219" s="205" t="s">
        <v>127</v>
      </c>
    </row>
    <row r="220" s="2" customFormat="1" ht="33" customHeight="1">
      <c r="A220" s="37"/>
      <c r="B220" s="169"/>
      <c r="C220" s="170" t="s">
        <v>391</v>
      </c>
      <c r="D220" s="170" t="s">
        <v>128</v>
      </c>
      <c r="E220" s="171" t="s">
        <v>392</v>
      </c>
      <c r="F220" s="172" t="s">
        <v>393</v>
      </c>
      <c r="G220" s="173" t="s">
        <v>267</v>
      </c>
      <c r="H220" s="174">
        <v>24</v>
      </c>
      <c r="I220" s="175"/>
      <c r="J220" s="176">
        <f>ROUND(I220*H220,2)</f>
        <v>0</v>
      </c>
      <c r="K220" s="177"/>
      <c r="L220" s="38"/>
      <c r="M220" s="178" t="s">
        <v>1</v>
      </c>
      <c r="N220" s="179" t="s">
        <v>41</v>
      </c>
      <c r="O220" s="76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126</v>
      </c>
      <c r="AT220" s="182" t="s">
        <v>128</v>
      </c>
      <c r="AU220" s="182" t="s">
        <v>86</v>
      </c>
      <c r="AY220" s="18" t="s">
        <v>127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84</v>
      </c>
      <c r="BK220" s="183">
        <f>ROUND(I220*H220,2)</f>
        <v>0</v>
      </c>
      <c r="BL220" s="18" t="s">
        <v>126</v>
      </c>
      <c r="BM220" s="182" t="s">
        <v>394</v>
      </c>
    </row>
    <row r="221" s="2" customFormat="1">
      <c r="A221" s="37"/>
      <c r="B221" s="38"/>
      <c r="C221" s="37"/>
      <c r="D221" s="184" t="s">
        <v>133</v>
      </c>
      <c r="E221" s="37"/>
      <c r="F221" s="185" t="s">
        <v>395</v>
      </c>
      <c r="G221" s="37"/>
      <c r="H221" s="37"/>
      <c r="I221" s="186"/>
      <c r="J221" s="37"/>
      <c r="K221" s="37"/>
      <c r="L221" s="38"/>
      <c r="M221" s="187"/>
      <c r="N221" s="18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133</v>
      </c>
      <c r="AU221" s="18" t="s">
        <v>86</v>
      </c>
    </row>
    <row r="222" s="13" customFormat="1">
      <c r="A222" s="13"/>
      <c r="B222" s="192"/>
      <c r="C222" s="13"/>
      <c r="D222" s="184" t="s">
        <v>158</v>
      </c>
      <c r="E222" s="193" t="s">
        <v>1</v>
      </c>
      <c r="F222" s="194" t="s">
        <v>396</v>
      </c>
      <c r="G222" s="13"/>
      <c r="H222" s="195">
        <v>24</v>
      </c>
      <c r="I222" s="196"/>
      <c r="J222" s="13"/>
      <c r="K222" s="13"/>
      <c r="L222" s="192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158</v>
      </c>
      <c r="AU222" s="193" t="s">
        <v>86</v>
      </c>
      <c r="AV222" s="13" t="s">
        <v>86</v>
      </c>
      <c r="AW222" s="13" t="s">
        <v>32</v>
      </c>
      <c r="AX222" s="13" t="s">
        <v>84</v>
      </c>
      <c r="AY222" s="193" t="s">
        <v>127</v>
      </c>
    </row>
    <row r="223" s="2" customFormat="1" ht="33" customHeight="1">
      <c r="A223" s="37"/>
      <c r="B223" s="169"/>
      <c r="C223" s="170" t="s">
        <v>397</v>
      </c>
      <c r="D223" s="170" t="s">
        <v>128</v>
      </c>
      <c r="E223" s="171" t="s">
        <v>398</v>
      </c>
      <c r="F223" s="172" t="s">
        <v>399</v>
      </c>
      <c r="G223" s="173" t="s">
        <v>267</v>
      </c>
      <c r="H223" s="174">
        <v>24</v>
      </c>
      <c r="I223" s="175"/>
      <c r="J223" s="176">
        <f>ROUND(I223*H223,2)</f>
        <v>0</v>
      </c>
      <c r="K223" s="177"/>
      <c r="L223" s="38"/>
      <c r="M223" s="178" t="s">
        <v>1</v>
      </c>
      <c r="N223" s="179" t="s">
        <v>41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126</v>
      </c>
      <c r="AT223" s="182" t="s">
        <v>128</v>
      </c>
      <c r="AU223" s="182" t="s">
        <v>86</v>
      </c>
      <c r="AY223" s="18" t="s">
        <v>127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84</v>
      </c>
      <c r="BK223" s="183">
        <f>ROUND(I223*H223,2)</f>
        <v>0</v>
      </c>
      <c r="BL223" s="18" t="s">
        <v>126</v>
      </c>
      <c r="BM223" s="182" t="s">
        <v>400</v>
      </c>
    </row>
    <row r="224" s="2" customFormat="1">
      <c r="A224" s="37"/>
      <c r="B224" s="38"/>
      <c r="C224" s="37"/>
      <c r="D224" s="184" t="s">
        <v>133</v>
      </c>
      <c r="E224" s="37"/>
      <c r="F224" s="185" t="s">
        <v>401</v>
      </c>
      <c r="G224" s="37"/>
      <c r="H224" s="37"/>
      <c r="I224" s="186"/>
      <c r="J224" s="37"/>
      <c r="K224" s="37"/>
      <c r="L224" s="38"/>
      <c r="M224" s="187"/>
      <c r="N224" s="188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133</v>
      </c>
      <c r="AU224" s="18" t="s">
        <v>86</v>
      </c>
    </row>
    <row r="225" s="13" customFormat="1">
      <c r="A225" s="13"/>
      <c r="B225" s="192"/>
      <c r="C225" s="13"/>
      <c r="D225" s="184" t="s">
        <v>158</v>
      </c>
      <c r="E225" s="193" t="s">
        <v>1</v>
      </c>
      <c r="F225" s="194" t="s">
        <v>402</v>
      </c>
      <c r="G225" s="13"/>
      <c r="H225" s="195">
        <v>24</v>
      </c>
      <c r="I225" s="196"/>
      <c r="J225" s="13"/>
      <c r="K225" s="13"/>
      <c r="L225" s="192"/>
      <c r="M225" s="197"/>
      <c r="N225" s="198"/>
      <c r="O225" s="198"/>
      <c r="P225" s="198"/>
      <c r="Q225" s="198"/>
      <c r="R225" s="198"/>
      <c r="S225" s="198"/>
      <c r="T225" s="19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3" t="s">
        <v>158</v>
      </c>
      <c r="AU225" s="193" t="s">
        <v>86</v>
      </c>
      <c r="AV225" s="13" t="s">
        <v>86</v>
      </c>
      <c r="AW225" s="13" t="s">
        <v>32</v>
      </c>
      <c r="AX225" s="13" t="s">
        <v>84</v>
      </c>
      <c r="AY225" s="193" t="s">
        <v>127</v>
      </c>
    </row>
    <row r="226" s="2" customFormat="1" ht="24.15" customHeight="1">
      <c r="A226" s="37"/>
      <c r="B226" s="169"/>
      <c r="C226" s="170" t="s">
        <v>403</v>
      </c>
      <c r="D226" s="170" t="s">
        <v>128</v>
      </c>
      <c r="E226" s="171" t="s">
        <v>404</v>
      </c>
      <c r="F226" s="172" t="s">
        <v>405</v>
      </c>
      <c r="G226" s="173" t="s">
        <v>267</v>
      </c>
      <c r="H226" s="174">
        <v>24</v>
      </c>
      <c r="I226" s="175"/>
      <c r="J226" s="176">
        <f>ROUND(I226*H226,2)</f>
        <v>0</v>
      </c>
      <c r="K226" s="177"/>
      <c r="L226" s="38"/>
      <c r="M226" s="178" t="s">
        <v>1</v>
      </c>
      <c r="N226" s="179" t="s">
        <v>41</v>
      </c>
      <c r="O226" s="76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126</v>
      </c>
      <c r="AT226" s="182" t="s">
        <v>128</v>
      </c>
      <c r="AU226" s="182" t="s">
        <v>86</v>
      </c>
      <c r="AY226" s="18" t="s">
        <v>127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84</v>
      </c>
      <c r="BK226" s="183">
        <f>ROUND(I226*H226,2)</f>
        <v>0</v>
      </c>
      <c r="BL226" s="18" t="s">
        <v>126</v>
      </c>
      <c r="BM226" s="182" t="s">
        <v>406</v>
      </c>
    </row>
    <row r="227" s="2" customFormat="1">
      <c r="A227" s="37"/>
      <c r="B227" s="38"/>
      <c r="C227" s="37"/>
      <c r="D227" s="184" t="s">
        <v>133</v>
      </c>
      <c r="E227" s="37"/>
      <c r="F227" s="185" t="s">
        <v>407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133</v>
      </c>
      <c r="AU227" s="18" t="s">
        <v>86</v>
      </c>
    </row>
    <row r="228" s="13" customFormat="1">
      <c r="A228" s="13"/>
      <c r="B228" s="192"/>
      <c r="C228" s="13"/>
      <c r="D228" s="184" t="s">
        <v>158</v>
      </c>
      <c r="E228" s="193" t="s">
        <v>1</v>
      </c>
      <c r="F228" s="194" t="s">
        <v>408</v>
      </c>
      <c r="G228" s="13"/>
      <c r="H228" s="195">
        <v>24</v>
      </c>
      <c r="I228" s="196"/>
      <c r="J228" s="13"/>
      <c r="K228" s="13"/>
      <c r="L228" s="192"/>
      <c r="M228" s="197"/>
      <c r="N228" s="198"/>
      <c r="O228" s="198"/>
      <c r="P228" s="198"/>
      <c r="Q228" s="198"/>
      <c r="R228" s="198"/>
      <c r="S228" s="198"/>
      <c r="T228" s="19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3" t="s">
        <v>158</v>
      </c>
      <c r="AU228" s="193" t="s">
        <v>86</v>
      </c>
      <c r="AV228" s="13" t="s">
        <v>86</v>
      </c>
      <c r="AW228" s="13" t="s">
        <v>32</v>
      </c>
      <c r="AX228" s="13" t="s">
        <v>84</v>
      </c>
      <c r="AY228" s="193" t="s">
        <v>127</v>
      </c>
    </row>
    <row r="229" s="2" customFormat="1" ht="24.15" customHeight="1">
      <c r="A229" s="37"/>
      <c r="B229" s="169"/>
      <c r="C229" s="170" t="s">
        <v>409</v>
      </c>
      <c r="D229" s="170" t="s">
        <v>128</v>
      </c>
      <c r="E229" s="171" t="s">
        <v>410</v>
      </c>
      <c r="F229" s="172" t="s">
        <v>411</v>
      </c>
      <c r="G229" s="173" t="s">
        <v>254</v>
      </c>
      <c r="H229" s="174">
        <v>175</v>
      </c>
      <c r="I229" s="175"/>
      <c r="J229" s="176">
        <f>ROUND(I229*H229,2)</f>
        <v>0</v>
      </c>
      <c r="K229" s="177"/>
      <c r="L229" s="38"/>
      <c r="M229" s="178" t="s">
        <v>1</v>
      </c>
      <c r="N229" s="179" t="s">
        <v>41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126</v>
      </c>
      <c r="AT229" s="182" t="s">
        <v>128</v>
      </c>
      <c r="AU229" s="182" t="s">
        <v>86</v>
      </c>
      <c r="AY229" s="18" t="s">
        <v>127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84</v>
      </c>
      <c r="BK229" s="183">
        <f>ROUND(I229*H229,2)</f>
        <v>0</v>
      </c>
      <c r="BL229" s="18" t="s">
        <v>126</v>
      </c>
      <c r="BM229" s="182" t="s">
        <v>412</v>
      </c>
    </row>
    <row r="230" s="2" customFormat="1">
      <c r="A230" s="37"/>
      <c r="B230" s="38"/>
      <c r="C230" s="37"/>
      <c r="D230" s="184" t="s">
        <v>133</v>
      </c>
      <c r="E230" s="37"/>
      <c r="F230" s="185" t="s">
        <v>413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133</v>
      </c>
      <c r="AU230" s="18" t="s">
        <v>86</v>
      </c>
    </row>
    <row r="231" s="13" customFormat="1">
      <c r="A231" s="13"/>
      <c r="B231" s="192"/>
      <c r="C231" s="13"/>
      <c r="D231" s="184" t="s">
        <v>158</v>
      </c>
      <c r="E231" s="193" t="s">
        <v>1</v>
      </c>
      <c r="F231" s="194" t="s">
        <v>414</v>
      </c>
      <c r="G231" s="13"/>
      <c r="H231" s="195">
        <v>175</v>
      </c>
      <c r="I231" s="196"/>
      <c r="J231" s="13"/>
      <c r="K231" s="13"/>
      <c r="L231" s="192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158</v>
      </c>
      <c r="AU231" s="193" t="s">
        <v>86</v>
      </c>
      <c r="AV231" s="13" t="s">
        <v>86</v>
      </c>
      <c r="AW231" s="13" t="s">
        <v>32</v>
      </c>
      <c r="AX231" s="13" t="s">
        <v>84</v>
      </c>
      <c r="AY231" s="193" t="s">
        <v>127</v>
      </c>
    </row>
    <row r="232" s="2" customFormat="1" ht="24.15" customHeight="1">
      <c r="A232" s="37"/>
      <c r="B232" s="169"/>
      <c r="C232" s="170" t="s">
        <v>415</v>
      </c>
      <c r="D232" s="170" t="s">
        <v>128</v>
      </c>
      <c r="E232" s="171" t="s">
        <v>416</v>
      </c>
      <c r="F232" s="172" t="s">
        <v>417</v>
      </c>
      <c r="G232" s="173" t="s">
        <v>254</v>
      </c>
      <c r="H232" s="174">
        <v>424.60000000000002</v>
      </c>
      <c r="I232" s="175"/>
      <c r="J232" s="176">
        <f>ROUND(I232*H232,2)</f>
        <v>0</v>
      </c>
      <c r="K232" s="177"/>
      <c r="L232" s="38"/>
      <c r="M232" s="178" t="s">
        <v>1</v>
      </c>
      <c r="N232" s="179" t="s">
        <v>41</v>
      </c>
      <c r="O232" s="76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126</v>
      </c>
      <c r="AT232" s="182" t="s">
        <v>128</v>
      </c>
      <c r="AU232" s="182" t="s">
        <v>86</v>
      </c>
      <c r="AY232" s="18" t="s">
        <v>127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84</v>
      </c>
      <c r="BK232" s="183">
        <f>ROUND(I232*H232,2)</f>
        <v>0</v>
      </c>
      <c r="BL232" s="18" t="s">
        <v>126</v>
      </c>
      <c r="BM232" s="182" t="s">
        <v>418</v>
      </c>
    </row>
    <row r="233" s="2" customFormat="1">
      <c r="A233" s="37"/>
      <c r="B233" s="38"/>
      <c r="C233" s="37"/>
      <c r="D233" s="184" t="s">
        <v>133</v>
      </c>
      <c r="E233" s="37"/>
      <c r="F233" s="185" t="s">
        <v>419</v>
      </c>
      <c r="G233" s="37"/>
      <c r="H233" s="37"/>
      <c r="I233" s="186"/>
      <c r="J233" s="37"/>
      <c r="K233" s="37"/>
      <c r="L233" s="38"/>
      <c r="M233" s="187"/>
      <c r="N233" s="18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133</v>
      </c>
      <c r="AU233" s="18" t="s">
        <v>86</v>
      </c>
    </row>
    <row r="234" s="13" customFormat="1">
      <c r="A234" s="13"/>
      <c r="B234" s="192"/>
      <c r="C234" s="13"/>
      <c r="D234" s="184" t="s">
        <v>158</v>
      </c>
      <c r="E234" s="193" t="s">
        <v>1</v>
      </c>
      <c r="F234" s="194" t="s">
        <v>201</v>
      </c>
      <c r="G234" s="13"/>
      <c r="H234" s="195">
        <v>424.60000000000002</v>
      </c>
      <c r="I234" s="196"/>
      <c r="J234" s="13"/>
      <c r="K234" s="13"/>
      <c r="L234" s="192"/>
      <c r="M234" s="197"/>
      <c r="N234" s="198"/>
      <c r="O234" s="198"/>
      <c r="P234" s="198"/>
      <c r="Q234" s="198"/>
      <c r="R234" s="198"/>
      <c r="S234" s="198"/>
      <c r="T234" s="19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3" t="s">
        <v>158</v>
      </c>
      <c r="AU234" s="193" t="s">
        <v>86</v>
      </c>
      <c r="AV234" s="13" t="s">
        <v>86</v>
      </c>
      <c r="AW234" s="13" t="s">
        <v>32</v>
      </c>
      <c r="AX234" s="13" t="s">
        <v>76</v>
      </c>
      <c r="AY234" s="193" t="s">
        <v>127</v>
      </c>
    </row>
    <row r="235" s="14" customFormat="1">
      <c r="A235" s="14"/>
      <c r="B235" s="204"/>
      <c r="C235" s="14"/>
      <c r="D235" s="184" t="s">
        <v>158</v>
      </c>
      <c r="E235" s="205" t="s">
        <v>1</v>
      </c>
      <c r="F235" s="206" t="s">
        <v>259</v>
      </c>
      <c r="G235" s="14"/>
      <c r="H235" s="207">
        <v>424.60000000000002</v>
      </c>
      <c r="I235" s="208"/>
      <c r="J235" s="14"/>
      <c r="K235" s="14"/>
      <c r="L235" s="204"/>
      <c r="M235" s="209"/>
      <c r="N235" s="210"/>
      <c r="O235" s="210"/>
      <c r="P235" s="210"/>
      <c r="Q235" s="210"/>
      <c r="R235" s="210"/>
      <c r="S235" s="210"/>
      <c r="T235" s="21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5" t="s">
        <v>158</v>
      </c>
      <c r="AU235" s="205" t="s">
        <v>86</v>
      </c>
      <c r="AV235" s="14" t="s">
        <v>126</v>
      </c>
      <c r="AW235" s="14" t="s">
        <v>32</v>
      </c>
      <c r="AX235" s="14" t="s">
        <v>84</v>
      </c>
      <c r="AY235" s="205" t="s">
        <v>127</v>
      </c>
    </row>
    <row r="236" s="2" customFormat="1" ht="24.15" customHeight="1">
      <c r="A236" s="37"/>
      <c r="B236" s="169"/>
      <c r="C236" s="170" t="s">
        <v>200</v>
      </c>
      <c r="D236" s="170" t="s">
        <v>128</v>
      </c>
      <c r="E236" s="171" t="s">
        <v>420</v>
      </c>
      <c r="F236" s="172" t="s">
        <v>421</v>
      </c>
      <c r="G236" s="173" t="s">
        <v>254</v>
      </c>
      <c r="H236" s="174">
        <v>2123</v>
      </c>
      <c r="I236" s="175"/>
      <c r="J236" s="176">
        <f>ROUND(I236*H236,2)</f>
        <v>0</v>
      </c>
      <c r="K236" s="177"/>
      <c r="L236" s="38"/>
      <c r="M236" s="178" t="s">
        <v>1</v>
      </c>
      <c r="N236" s="179" t="s">
        <v>41</v>
      </c>
      <c r="O236" s="7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126</v>
      </c>
      <c r="AT236" s="182" t="s">
        <v>128</v>
      </c>
      <c r="AU236" s="182" t="s">
        <v>86</v>
      </c>
      <c r="AY236" s="18" t="s">
        <v>127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84</v>
      </c>
      <c r="BK236" s="183">
        <f>ROUND(I236*H236,2)</f>
        <v>0</v>
      </c>
      <c r="BL236" s="18" t="s">
        <v>126</v>
      </c>
      <c r="BM236" s="182" t="s">
        <v>422</v>
      </c>
    </row>
    <row r="237" s="2" customFormat="1">
      <c r="A237" s="37"/>
      <c r="B237" s="38"/>
      <c r="C237" s="37"/>
      <c r="D237" s="184" t="s">
        <v>133</v>
      </c>
      <c r="E237" s="37"/>
      <c r="F237" s="185" t="s">
        <v>423</v>
      </c>
      <c r="G237" s="37"/>
      <c r="H237" s="37"/>
      <c r="I237" s="186"/>
      <c r="J237" s="37"/>
      <c r="K237" s="37"/>
      <c r="L237" s="38"/>
      <c r="M237" s="187"/>
      <c r="N237" s="18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133</v>
      </c>
      <c r="AU237" s="18" t="s">
        <v>86</v>
      </c>
    </row>
    <row r="238" s="13" customFormat="1">
      <c r="A238" s="13"/>
      <c r="B238" s="192"/>
      <c r="C238" s="13"/>
      <c r="D238" s="184" t="s">
        <v>158</v>
      </c>
      <c r="E238" s="193" t="s">
        <v>1</v>
      </c>
      <c r="F238" s="194" t="s">
        <v>424</v>
      </c>
      <c r="G238" s="13"/>
      <c r="H238" s="195">
        <v>2123</v>
      </c>
      <c r="I238" s="196"/>
      <c r="J238" s="13"/>
      <c r="K238" s="13"/>
      <c r="L238" s="192"/>
      <c r="M238" s="197"/>
      <c r="N238" s="198"/>
      <c r="O238" s="198"/>
      <c r="P238" s="198"/>
      <c r="Q238" s="198"/>
      <c r="R238" s="198"/>
      <c r="S238" s="198"/>
      <c r="T238" s="19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3" t="s">
        <v>158</v>
      </c>
      <c r="AU238" s="193" t="s">
        <v>86</v>
      </c>
      <c r="AV238" s="13" t="s">
        <v>86</v>
      </c>
      <c r="AW238" s="13" t="s">
        <v>32</v>
      </c>
      <c r="AX238" s="13" t="s">
        <v>84</v>
      </c>
      <c r="AY238" s="193" t="s">
        <v>127</v>
      </c>
    </row>
    <row r="239" s="2" customFormat="1" ht="37.8" customHeight="1">
      <c r="A239" s="37"/>
      <c r="B239" s="169"/>
      <c r="C239" s="170" t="s">
        <v>425</v>
      </c>
      <c r="D239" s="170" t="s">
        <v>128</v>
      </c>
      <c r="E239" s="171" t="s">
        <v>426</v>
      </c>
      <c r="F239" s="172" t="s">
        <v>427</v>
      </c>
      <c r="G239" s="173" t="s">
        <v>338</v>
      </c>
      <c r="H239" s="174">
        <v>382.673</v>
      </c>
      <c r="I239" s="175"/>
      <c r="J239" s="176">
        <f>ROUND(I239*H239,2)</f>
        <v>0</v>
      </c>
      <c r="K239" s="177"/>
      <c r="L239" s="38"/>
      <c r="M239" s="178" t="s">
        <v>1</v>
      </c>
      <c r="N239" s="179" t="s">
        <v>41</v>
      </c>
      <c r="O239" s="76"/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2" t="s">
        <v>126</v>
      </c>
      <c r="AT239" s="182" t="s">
        <v>128</v>
      </c>
      <c r="AU239" s="182" t="s">
        <v>86</v>
      </c>
      <c r="AY239" s="18" t="s">
        <v>127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8" t="s">
        <v>84</v>
      </c>
      <c r="BK239" s="183">
        <f>ROUND(I239*H239,2)</f>
        <v>0</v>
      </c>
      <c r="BL239" s="18" t="s">
        <v>126</v>
      </c>
      <c r="BM239" s="182" t="s">
        <v>428</v>
      </c>
    </row>
    <row r="240" s="2" customFormat="1">
      <c r="A240" s="37"/>
      <c r="B240" s="38"/>
      <c r="C240" s="37"/>
      <c r="D240" s="184" t="s">
        <v>133</v>
      </c>
      <c r="E240" s="37"/>
      <c r="F240" s="185" t="s">
        <v>429</v>
      </c>
      <c r="G240" s="37"/>
      <c r="H240" s="37"/>
      <c r="I240" s="186"/>
      <c r="J240" s="37"/>
      <c r="K240" s="37"/>
      <c r="L240" s="38"/>
      <c r="M240" s="187"/>
      <c r="N240" s="188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133</v>
      </c>
      <c r="AU240" s="18" t="s">
        <v>86</v>
      </c>
    </row>
    <row r="241" s="15" customFormat="1">
      <c r="A241" s="15"/>
      <c r="B241" s="212"/>
      <c r="C241" s="15"/>
      <c r="D241" s="184" t="s">
        <v>158</v>
      </c>
      <c r="E241" s="213" t="s">
        <v>1</v>
      </c>
      <c r="F241" s="214" t="s">
        <v>430</v>
      </c>
      <c r="G241" s="15"/>
      <c r="H241" s="213" t="s">
        <v>1</v>
      </c>
      <c r="I241" s="215"/>
      <c r="J241" s="15"/>
      <c r="K241" s="15"/>
      <c r="L241" s="212"/>
      <c r="M241" s="216"/>
      <c r="N241" s="217"/>
      <c r="O241" s="217"/>
      <c r="P241" s="217"/>
      <c r="Q241" s="217"/>
      <c r="R241" s="217"/>
      <c r="S241" s="217"/>
      <c r="T241" s="21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3" t="s">
        <v>158</v>
      </c>
      <c r="AU241" s="213" t="s">
        <v>86</v>
      </c>
      <c r="AV241" s="15" t="s">
        <v>84</v>
      </c>
      <c r="AW241" s="15" t="s">
        <v>32</v>
      </c>
      <c r="AX241" s="15" t="s">
        <v>76</v>
      </c>
      <c r="AY241" s="213" t="s">
        <v>127</v>
      </c>
    </row>
    <row r="242" s="13" customFormat="1">
      <c r="A242" s="13"/>
      <c r="B242" s="192"/>
      <c r="C242" s="13"/>
      <c r="D242" s="184" t="s">
        <v>158</v>
      </c>
      <c r="E242" s="193" t="s">
        <v>229</v>
      </c>
      <c r="F242" s="194" t="s">
        <v>431</v>
      </c>
      <c r="G242" s="13"/>
      <c r="H242" s="195">
        <v>167.203</v>
      </c>
      <c r="I242" s="196"/>
      <c r="J242" s="13"/>
      <c r="K242" s="13"/>
      <c r="L242" s="192"/>
      <c r="M242" s="197"/>
      <c r="N242" s="198"/>
      <c r="O242" s="198"/>
      <c r="P242" s="198"/>
      <c r="Q242" s="198"/>
      <c r="R242" s="198"/>
      <c r="S242" s="198"/>
      <c r="T242" s="19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3" t="s">
        <v>158</v>
      </c>
      <c r="AU242" s="193" t="s">
        <v>86</v>
      </c>
      <c r="AV242" s="13" t="s">
        <v>86</v>
      </c>
      <c r="AW242" s="13" t="s">
        <v>32</v>
      </c>
      <c r="AX242" s="13" t="s">
        <v>76</v>
      </c>
      <c r="AY242" s="193" t="s">
        <v>127</v>
      </c>
    </row>
    <row r="243" s="13" customFormat="1">
      <c r="A243" s="13"/>
      <c r="B243" s="192"/>
      <c r="C243" s="13"/>
      <c r="D243" s="184" t="s">
        <v>158</v>
      </c>
      <c r="E243" s="193" t="s">
        <v>1</v>
      </c>
      <c r="F243" s="194" t="s">
        <v>205</v>
      </c>
      <c r="G243" s="13"/>
      <c r="H243" s="195">
        <v>215.47</v>
      </c>
      <c r="I243" s="196"/>
      <c r="J243" s="13"/>
      <c r="K243" s="13"/>
      <c r="L243" s="192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158</v>
      </c>
      <c r="AU243" s="193" t="s">
        <v>86</v>
      </c>
      <c r="AV243" s="13" t="s">
        <v>86</v>
      </c>
      <c r="AW243" s="13" t="s">
        <v>32</v>
      </c>
      <c r="AX243" s="13" t="s">
        <v>76</v>
      </c>
      <c r="AY243" s="193" t="s">
        <v>127</v>
      </c>
    </row>
    <row r="244" s="14" customFormat="1">
      <c r="A244" s="14"/>
      <c r="B244" s="204"/>
      <c r="C244" s="14"/>
      <c r="D244" s="184" t="s">
        <v>158</v>
      </c>
      <c r="E244" s="205" t="s">
        <v>1</v>
      </c>
      <c r="F244" s="206" t="s">
        <v>259</v>
      </c>
      <c r="G244" s="14"/>
      <c r="H244" s="207">
        <v>382.673</v>
      </c>
      <c r="I244" s="208"/>
      <c r="J244" s="14"/>
      <c r="K244" s="14"/>
      <c r="L244" s="204"/>
      <c r="M244" s="209"/>
      <c r="N244" s="210"/>
      <c r="O244" s="210"/>
      <c r="P244" s="210"/>
      <c r="Q244" s="210"/>
      <c r="R244" s="210"/>
      <c r="S244" s="210"/>
      <c r="T244" s="21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158</v>
      </c>
      <c r="AU244" s="205" t="s">
        <v>86</v>
      </c>
      <c r="AV244" s="14" t="s">
        <v>126</v>
      </c>
      <c r="AW244" s="14" t="s">
        <v>32</v>
      </c>
      <c r="AX244" s="14" t="s">
        <v>84</v>
      </c>
      <c r="AY244" s="205" t="s">
        <v>127</v>
      </c>
    </row>
    <row r="245" s="2" customFormat="1" ht="24.15" customHeight="1">
      <c r="A245" s="37"/>
      <c r="B245" s="169"/>
      <c r="C245" s="170" t="s">
        <v>432</v>
      </c>
      <c r="D245" s="170" t="s">
        <v>128</v>
      </c>
      <c r="E245" s="171" t="s">
        <v>433</v>
      </c>
      <c r="F245" s="172" t="s">
        <v>434</v>
      </c>
      <c r="G245" s="173" t="s">
        <v>338</v>
      </c>
      <c r="H245" s="174">
        <v>395.411</v>
      </c>
      <c r="I245" s="175"/>
      <c r="J245" s="176">
        <f>ROUND(I245*H245,2)</f>
        <v>0</v>
      </c>
      <c r="K245" s="177"/>
      <c r="L245" s="38"/>
      <c r="M245" s="178" t="s">
        <v>1</v>
      </c>
      <c r="N245" s="179" t="s">
        <v>41</v>
      </c>
      <c r="O245" s="76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2" t="s">
        <v>126</v>
      </c>
      <c r="AT245" s="182" t="s">
        <v>128</v>
      </c>
      <c r="AU245" s="182" t="s">
        <v>86</v>
      </c>
      <c r="AY245" s="18" t="s">
        <v>127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8" t="s">
        <v>84</v>
      </c>
      <c r="BK245" s="183">
        <f>ROUND(I245*H245,2)</f>
        <v>0</v>
      </c>
      <c r="BL245" s="18" t="s">
        <v>126</v>
      </c>
      <c r="BM245" s="182" t="s">
        <v>435</v>
      </c>
    </row>
    <row r="246" s="2" customFormat="1">
      <c r="A246" s="37"/>
      <c r="B246" s="38"/>
      <c r="C246" s="37"/>
      <c r="D246" s="184" t="s">
        <v>133</v>
      </c>
      <c r="E246" s="37"/>
      <c r="F246" s="185" t="s">
        <v>436</v>
      </c>
      <c r="G246" s="37"/>
      <c r="H246" s="37"/>
      <c r="I246" s="186"/>
      <c r="J246" s="37"/>
      <c r="K246" s="37"/>
      <c r="L246" s="38"/>
      <c r="M246" s="187"/>
      <c r="N246" s="18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133</v>
      </c>
      <c r="AU246" s="18" t="s">
        <v>86</v>
      </c>
    </row>
    <row r="247" s="13" customFormat="1">
      <c r="A247" s="13"/>
      <c r="B247" s="192"/>
      <c r="C247" s="13"/>
      <c r="D247" s="184" t="s">
        <v>158</v>
      </c>
      <c r="E247" s="193" t="s">
        <v>1</v>
      </c>
      <c r="F247" s="194" t="s">
        <v>431</v>
      </c>
      <c r="G247" s="13"/>
      <c r="H247" s="195">
        <v>167.203</v>
      </c>
      <c r="I247" s="196"/>
      <c r="J247" s="13"/>
      <c r="K247" s="13"/>
      <c r="L247" s="192"/>
      <c r="M247" s="197"/>
      <c r="N247" s="198"/>
      <c r="O247" s="198"/>
      <c r="P247" s="198"/>
      <c r="Q247" s="198"/>
      <c r="R247" s="198"/>
      <c r="S247" s="198"/>
      <c r="T247" s="19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158</v>
      </c>
      <c r="AU247" s="193" t="s">
        <v>86</v>
      </c>
      <c r="AV247" s="13" t="s">
        <v>86</v>
      </c>
      <c r="AW247" s="13" t="s">
        <v>32</v>
      </c>
      <c r="AX247" s="13" t="s">
        <v>76</v>
      </c>
      <c r="AY247" s="193" t="s">
        <v>127</v>
      </c>
    </row>
    <row r="248" s="13" customFormat="1">
      <c r="A248" s="13"/>
      <c r="B248" s="192"/>
      <c r="C248" s="13"/>
      <c r="D248" s="184" t="s">
        <v>158</v>
      </c>
      <c r="E248" s="193" t="s">
        <v>1</v>
      </c>
      <c r="F248" s="194" t="s">
        <v>437</v>
      </c>
      <c r="G248" s="13"/>
      <c r="H248" s="195">
        <v>12.738</v>
      </c>
      <c r="I248" s="196"/>
      <c r="J248" s="13"/>
      <c r="K248" s="13"/>
      <c r="L248" s="192"/>
      <c r="M248" s="197"/>
      <c r="N248" s="198"/>
      <c r="O248" s="198"/>
      <c r="P248" s="198"/>
      <c r="Q248" s="198"/>
      <c r="R248" s="198"/>
      <c r="S248" s="198"/>
      <c r="T248" s="19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3" t="s">
        <v>158</v>
      </c>
      <c r="AU248" s="193" t="s">
        <v>86</v>
      </c>
      <c r="AV248" s="13" t="s">
        <v>86</v>
      </c>
      <c r="AW248" s="13" t="s">
        <v>32</v>
      </c>
      <c r="AX248" s="13" t="s">
        <v>76</v>
      </c>
      <c r="AY248" s="193" t="s">
        <v>127</v>
      </c>
    </row>
    <row r="249" s="13" customFormat="1">
      <c r="A249" s="13"/>
      <c r="B249" s="192"/>
      <c r="C249" s="13"/>
      <c r="D249" s="184" t="s">
        <v>158</v>
      </c>
      <c r="E249" s="193" t="s">
        <v>1</v>
      </c>
      <c r="F249" s="194" t="s">
        <v>205</v>
      </c>
      <c r="G249" s="13"/>
      <c r="H249" s="195">
        <v>215.47</v>
      </c>
      <c r="I249" s="196"/>
      <c r="J249" s="13"/>
      <c r="K249" s="13"/>
      <c r="L249" s="192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3" t="s">
        <v>158</v>
      </c>
      <c r="AU249" s="193" t="s">
        <v>86</v>
      </c>
      <c r="AV249" s="13" t="s">
        <v>86</v>
      </c>
      <c r="AW249" s="13" t="s">
        <v>32</v>
      </c>
      <c r="AX249" s="13" t="s">
        <v>76</v>
      </c>
      <c r="AY249" s="193" t="s">
        <v>127</v>
      </c>
    </row>
    <row r="250" s="14" customFormat="1">
      <c r="A250" s="14"/>
      <c r="B250" s="204"/>
      <c r="C250" s="14"/>
      <c r="D250" s="184" t="s">
        <v>158</v>
      </c>
      <c r="E250" s="205" t="s">
        <v>1</v>
      </c>
      <c r="F250" s="206" t="s">
        <v>259</v>
      </c>
      <c r="G250" s="14"/>
      <c r="H250" s="207">
        <v>395.411</v>
      </c>
      <c r="I250" s="208"/>
      <c r="J250" s="14"/>
      <c r="K250" s="14"/>
      <c r="L250" s="204"/>
      <c r="M250" s="209"/>
      <c r="N250" s="210"/>
      <c r="O250" s="210"/>
      <c r="P250" s="210"/>
      <c r="Q250" s="210"/>
      <c r="R250" s="210"/>
      <c r="S250" s="210"/>
      <c r="T250" s="21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158</v>
      </c>
      <c r="AU250" s="205" t="s">
        <v>86</v>
      </c>
      <c r="AV250" s="14" t="s">
        <v>126</v>
      </c>
      <c r="AW250" s="14" t="s">
        <v>32</v>
      </c>
      <c r="AX250" s="14" t="s">
        <v>84</v>
      </c>
      <c r="AY250" s="205" t="s">
        <v>127</v>
      </c>
    </row>
    <row r="251" s="2" customFormat="1" ht="24.15" customHeight="1">
      <c r="A251" s="37"/>
      <c r="B251" s="169"/>
      <c r="C251" s="170" t="s">
        <v>438</v>
      </c>
      <c r="D251" s="170" t="s">
        <v>128</v>
      </c>
      <c r="E251" s="171" t="s">
        <v>439</v>
      </c>
      <c r="F251" s="172" t="s">
        <v>440</v>
      </c>
      <c r="G251" s="173" t="s">
        <v>338</v>
      </c>
      <c r="H251" s="174">
        <v>215.47</v>
      </c>
      <c r="I251" s="175"/>
      <c r="J251" s="176">
        <f>ROUND(I251*H251,2)</f>
        <v>0</v>
      </c>
      <c r="K251" s="177"/>
      <c r="L251" s="38"/>
      <c r="M251" s="178" t="s">
        <v>1</v>
      </c>
      <c r="N251" s="179" t="s">
        <v>41</v>
      </c>
      <c r="O251" s="76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126</v>
      </c>
      <c r="AT251" s="182" t="s">
        <v>128</v>
      </c>
      <c r="AU251" s="182" t="s">
        <v>86</v>
      </c>
      <c r="AY251" s="18" t="s">
        <v>127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84</v>
      </c>
      <c r="BK251" s="183">
        <f>ROUND(I251*H251,2)</f>
        <v>0</v>
      </c>
      <c r="BL251" s="18" t="s">
        <v>126</v>
      </c>
      <c r="BM251" s="182" t="s">
        <v>441</v>
      </c>
    </row>
    <row r="252" s="2" customFormat="1">
      <c r="A252" s="37"/>
      <c r="B252" s="38"/>
      <c r="C252" s="37"/>
      <c r="D252" s="184" t="s">
        <v>133</v>
      </c>
      <c r="E252" s="37"/>
      <c r="F252" s="185" t="s">
        <v>442</v>
      </c>
      <c r="G252" s="37"/>
      <c r="H252" s="37"/>
      <c r="I252" s="186"/>
      <c r="J252" s="37"/>
      <c r="K252" s="37"/>
      <c r="L252" s="38"/>
      <c r="M252" s="187"/>
      <c r="N252" s="18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133</v>
      </c>
      <c r="AU252" s="18" t="s">
        <v>86</v>
      </c>
    </row>
    <row r="253" s="15" customFormat="1">
      <c r="A253" s="15"/>
      <c r="B253" s="212"/>
      <c r="C253" s="15"/>
      <c r="D253" s="184" t="s">
        <v>158</v>
      </c>
      <c r="E253" s="213" t="s">
        <v>1</v>
      </c>
      <c r="F253" s="214" t="s">
        <v>443</v>
      </c>
      <c r="G253" s="15"/>
      <c r="H253" s="213" t="s">
        <v>1</v>
      </c>
      <c r="I253" s="215"/>
      <c r="J253" s="15"/>
      <c r="K253" s="15"/>
      <c r="L253" s="212"/>
      <c r="M253" s="216"/>
      <c r="N253" s="217"/>
      <c r="O253" s="217"/>
      <c r="P253" s="217"/>
      <c r="Q253" s="217"/>
      <c r="R253" s="217"/>
      <c r="S253" s="217"/>
      <c r="T253" s="21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3" t="s">
        <v>158</v>
      </c>
      <c r="AU253" s="213" t="s">
        <v>86</v>
      </c>
      <c r="AV253" s="15" t="s">
        <v>84</v>
      </c>
      <c r="AW253" s="15" t="s">
        <v>32</v>
      </c>
      <c r="AX253" s="15" t="s">
        <v>76</v>
      </c>
      <c r="AY253" s="213" t="s">
        <v>127</v>
      </c>
    </row>
    <row r="254" s="13" customFormat="1">
      <c r="A254" s="13"/>
      <c r="B254" s="192"/>
      <c r="C254" s="13"/>
      <c r="D254" s="184" t="s">
        <v>158</v>
      </c>
      <c r="E254" s="193" t="s">
        <v>205</v>
      </c>
      <c r="F254" s="194" t="s">
        <v>444</v>
      </c>
      <c r="G254" s="13"/>
      <c r="H254" s="195">
        <v>215.47</v>
      </c>
      <c r="I254" s="196"/>
      <c r="J254" s="13"/>
      <c r="K254" s="13"/>
      <c r="L254" s="192"/>
      <c r="M254" s="197"/>
      <c r="N254" s="198"/>
      <c r="O254" s="198"/>
      <c r="P254" s="198"/>
      <c r="Q254" s="198"/>
      <c r="R254" s="198"/>
      <c r="S254" s="198"/>
      <c r="T254" s="19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3" t="s">
        <v>158</v>
      </c>
      <c r="AU254" s="193" t="s">
        <v>86</v>
      </c>
      <c r="AV254" s="13" t="s">
        <v>86</v>
      </c>
      <c r="AW254" s="13" t="s">
        <v>32</v>
      </c>
      <c r="AX254" s="13" t="s">
        <v>84</v>
      </c>
      <c r="AY254" s="193" t="s">
        <v>127</v>
      </c>
    </row>
    <row r="255" s="2" customFormat="1" ht="16.5" customHeight="1">
      <c r="A255" s="37"/>
      <c r="B255" s="169"/>
      <c r="C255" s="219" t="s">
        <v>445</v>
      </c>
      <c r="D255" s="219" t="s">
        <v>344</v>
      </c>
      <c r="E255" s="220" t="s">
        <v>446</v>
      </c>
      <c r="F255" s="221" t="s">
        <v>447</v>
      </c>
      <c r="G255" s="222" t="s">
        <v>338</v>
      </c>
      <c r="H255" s="223">
        <v>215.47</v>
      </c>
      <c r="I255" s="224"/>
      <c r="J255" s="225">
        <f>ROUND(I255*H255,2)</f>
        <v>0</v>
      </c>
      <c r="K255" s="226"/>
      <c r="L255" s="227"/>
      <c r="M255" s="228" t="s">
        <v>1</v>
      </c>
      <c r="N255" s="229" t="s">
        <v>41</v>
      </c>
      <c r="O255" s="76"/>
      <c r="P255" s="180">
        <f>O255*H255</f>
        <v>0</v>
      </c>
      <c r="Q255" s="180">
        <v>1</v>
      </c>
      <c r="R255" s="180">
        <f>Q255*H255</f>
        <v>215.47</v>
      </c>
      <c r="S255" s="180">
        <v>0</v>
      </c>
      <c r="T255" s="18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2" t="s">
        <v>171</v>
      </c>
      <c r="AT255" s="182" t="s">
        <v>344</v>
      </c>
      <c r="AU255" s="182" t="s">
        <v>86</v>
      </c>
      <c r="AY255" s="18" t="s">
        <v>127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8" t="s">
        <v>84</v>
      </c>
      <c r="BK255" s="183">
        <f>ROUND(I255*H255,2)</f>
        <v>0</v>
      </c>
      <c r="BL255" s="18" t="s">
        <v>126</v>
      </c>
      <c r="BM255" s="182" t="s">
        <v>448</v>
      </c>
    </row>
    <row r="256" s="2" customFormat="1">
      <c r="A256" s="37"/>
      <c r="B256" s="38"/>
      <c r="C256" s="37"/>
      <c r="D256" s="184" t="s">
        <v>133</v>
      </c>
      <c r="E256" s="37"/>
      <c r="F256" s="185" t="s">
        <v>447</v>
      </c>
      <c r="G256" s="37"/>
      <c r="H256" s="37"/>
      <c r="I256" s="186"/>
      <c r="J256" s="37"/>
      <c r="K256" s="37"/>
      <c r="L256" s="38"/>
      <c r="M256" s="187"/>
      <c r="N256" s="188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133</v>
      </c>
      <c r="AU256" s="18" t="s">
        <v>86</v>
      </c>
    </row>
    <row r="257" s="2" customFormat="1" ht="33" customHeight="1">
      <c r="A257" s="37"/>
      <c r="B257" s="169"/>
      <c r="C257" s="170" t="s">
        <v>449</v>
      </c>
      <c r="D257" s="170" t="s">
        <v>128</v>
      </c>
      <c r="E257" s="171" t="s">
        <v>450</v>
      </c>
      <c r="F257" s="172" t="s">
        <v>451</v>
      </c>
      <c r="G257" s="173" t="s">
        <v>338</v>
      </c>
      <c r="H257" s="174">
        <v>82.102999999999994</v>
      </c>
      <c r="I257" s="175"/>
      <c r="J257" s="176">
        <f>ROUND(I257*H257,2)</f>
        <v>0</v>
      </c>
      <c r="K257" s="177"/>
      <c r="L257" s="38"/>
      <c r="M257" s="178" t="s">
        <v>1</v>
      </c>
      <c r="N257" s="179" t="s">
        <v>41</v>
      </c>
      <c r="O257" s="76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2" t="s">
        <v>126</v>
      </c>
      <c r="AT257" s="182" t="s">
        <v>128</v>
      </c>
      <c r="AU257" s="182" t="s">
        <v>86</v>
      </c>
      <c r="AY257" s="18" t="s">
        <v>127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8" t="s">
        <v>84</v>
      </c>
      <c r="BK257" s="183">
        <f>ROUND(I257*H257,2)</f>
        <v>0</v>
      </c>
      <c r="BL257" s="18" t="s">
        <v>126</v>
      </c>
      <c r="BM257" s="182" t="s">
        <v>452</v>
      </c>
    </row>
    <row r="258" s="2" customFormat="1">
      <c r="A258" s="37"/>
      <c r="B258" s="38"/>
      <c r="C258" s="37"/>
      <c r="D258" s="184" t="s">
        <v>133</v>
      </c>
      <c r="E258" s="37"/>
      <c r="F258" s="185" t="s">
        <v>453</v>
      </c>
      <c r="G258" s="37"/>
      <c r="H258" s="37"/>
      <c r="I258" s="186"/>
      <c r="J258" s="37"/>
      <c r="K258" s="37"/>
      <c r="L258" s="38"/>
      <c r="M258" s="187"/>
      <c r="N258" s="18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133</v>
      </c>
      <c r="AU258" s="18" t="s">
        <v>86</v>
      </c>
    </row>
    <row r="259" s="13" customFormat="1">
      <c r="A259" s="13"/>
      <c r="B259" s="192"/>
      <c r="C259" s="13"/>
      <c r="D259" s="184" t="s">
        <v>158</v>
      </c>
      <c r="E259" s="193" t="s">
        <v>1</v>
      </c>
      <c r="F259" s="194" t="s">
        <v>454</v>
      </c>
      <c r="G259" s="13"/>
      <c r="H259" s="195">
        <v>82.102999999999994</v>
      </c>
      <c r="I259" s="196"/>
      <c r="J259" s="13"/>
      <c r="K259" s="13"/>
      <c r="L259" s="192"/>
      <c r="M259" s="197"/>
      <c r="N259" s="198"/>
      <c r="O259" s="198"/>
      <c r="P259" s="198"/>
      <c r="Q259" s="198"/>
      <c r="R259" s="198"/>
      <c r="S259" s="198"/>
      <c r="T259" s="19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3" t="s">
        <v>158</v>
      </c>
      <c r="AU259" s="193" t="s">
        <v>86</v>
      </c>
      <c r="AV259" s="13" t="s">
        <v>86</v>
      </c>
      <c r="AW259" s="13" t="s">
        <v>32</v>
      </c>
      <c r="AX259" s="13" t="s">
        <v>76</v>
      </c>
      <c r="AY259" s="193" t="s">
        <v>127</v>
      </c>
    </row>
    <row r="260" s="14" customFormat="1">
      <c r="A260" s="14"/>
      <c r="B260" s="204"/>
      <c r="C260" s="14"/>
      <c r="D260" s="184" t="s">
        <v>158</v>
      </c>
      <c r="E260" s="205" t="s">
        <v>209</v>
      </c>
      <c r="F260" s="206" t="s">
        <v>259</v>
      </c>
      <c r="G260" s="14"/>
      <c r="H260" s="207">
        <v>82.102999999999994</v>
      </c>
      <c r="I260" s="208"/>
      <c r="J260" s="14"/>
      <c r="K260" s="14"/>
      <c r="L260" s="204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158</v>
      </c>
      <c r="AU260" s="205" t="s">
        <v>86</v>
      </c>
      <c r="AV260" s="14" t="s">
        <v>126</v>
      </c>
      <c r="AW260" s="14" t="s">
        <v>32</v>
      </c>
      <c r="AX260" s="14" t="s">
        <v>84</v>
      </c>
      <c r="AY260" s="205" t="s">
        <v>127</v>
      </c>
    </row>
    <row r="261" s="2" customFormat="1" ht="16.5" customHeight="1">
      <c r="A261" s="37"/>
      <c r="B261" s="169"/>
      <c r="C261" s="219" t="s">
        <v>455</v>
      </c>
      <c r="D261" s="219" t="s">
        <v>344</v>
      </c>
      <c r="E261" s="220" t="s">
        <v>456</v>
      </c>
      <c r="F261" s="221" t="s">
        <v>457</v>
      </c>
      <c r="G261" s="222" t="s">
        <v>347</v>
      </c>
      <c r="H261" s="223">
        <v>147.785</v>
      </c>
      <c r="I261" s="224"/>
      <c r="J261" s="225">
        <f>ROUND(I261*H261,2)</f>
        <v>0</v>
      </c>
      <c r="K261" s="226"/>
      <c r="L261" s="227"/>
      <c r="M261" s="228" t="s">
        <v>1</v>
      </c>
      <c r="N261" s="229" t="s">
        <v>41</v>
      </c>
      <c r="O261" s="76"/>
      <c r="P261" s="180">
        <f>O261*H261</f>
        <v>0</v>
      </c>
      <c r="Q261" s="180">
        <v>1</v>
      </c>
      <c r="R261" s="180">
        <f>Q261*H261</f>
        <v>147.785</v>
      </c>
      <c r="S261" s="180">
        <v>0</v>
      </c>
      <c r="T261" s="18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2" t="s">
        <v>171</v>
      </c>
      <c r="AT261" s="182" t="s">
        <v>344</v>
      </c>
      <c r="AU261" s="182" t="s">
        <v>86</v>
      </c>
      <c r="AY261" s="18" t="s">
        <v>127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8" t="s">
        <v>84</v>
      </c>
      <c r="BK261" s="183">
        <f>ROUND(I261*H261,2)</f>
        <v>0</v>
      </c>
      <c r="BL261" s="18" t="s">
        <v>126</v>
      </c>
      <c r="BM261" s="182" t="s">
        <v>458</v>
      </c>
    </row>
    <row r="262" s="2" customFormat="1">
      <c r="A262" s="37"/>
      <c r="B262" s="38"/>
      <c r="C262" s="37"/>
      <c r="D262" s="184" t="s">
        <v>133</v>
      </c>
      <c r="E262" s="37"/>
      <c r="F262" s="185" t="s">
        <v>457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133</v>
      </c>
      <c r="AU262" s="18" t="s">
        <v>86</v>
      </c>
    </row>
    <row r="263" s="13" customFormat="1">
      <c r="A263" s="13"/>
      <c r="B263" s="192"/>
      <c r="C263" s="13"/>
      <c r="D263" s="184" t="s">
        <v>158</v>
      </c>
      <c r="E263" s="13"/>
      <c r="F263" s="194" t="s">
        <v>459</v>
      </c>
      <c r="G263" s="13"/>
      <c r="H263" s="195">
        <v>147.785</v>
      </c>
      <c r="I263" s="196"/>
      <c r="J263" s="13"/>
      <c r="K263" s="13"/>
      <c r="L263" s="192"/>
      <c r="M263" s="197"/>
      <c r="N263" s="198"/>
      <c r="O263" s="198"/>
      <c r="P263" s="198"/>
      <c r="Q263" s="198"/>
      <c r="R263" s="198"/>
      <c r="S263" s="198"/>
      <c r="T263" s="19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158</v>
      </c>
      <c r="AU263" s="193" t="s">
        <v>86</v>
      </c>
      <c r="AV263" s="13" t="s">
        <v>86</v>
      </c>
      <c r="AW263" s="13" t="s">
        <v>3</v>
      </c>
      <c r="AX263" s="13" t="s">
        <v>84</v>
      </c>
      <c r="AY263" s="193" t="s">
        <v>127</v>
      </c>
    </row>
    <row r="264" s="2" customFormat="1" ht="33" customHeight="1">
      <c r="A264" s="37"/>
      <c r="B264" s="169"/>
      <c r="C264" s="170" t="s">
        <v>460</v>
      </c>
      <c r="D264" s="170" t="s">
        <v>128</v>
      </c>
      <c r="E264" s="171" t="s">
        <v>461</v>
      </c>
      <c r="F264" s="172" t="s">
        <v>462</v>
      </c>
      <c r="G264" s="173" t="s">
        <v>347</v>
      </c>
      <c r="H264" s="174">
        <v>300.96499999999997</v>
      </c>
      <c r="I264" s="175"/>
      <c r="J264" s="176">
        <f>ROUND(I264*H264,2)</f>
        <v>0</v>
      </c>
      <c r="K264" s="177"/>
      <c r="L264" s="38"/>
      <c r="M264" s="178" t="s">
        <v>1</v>
      </c>
      <c r="N264" s="179" t="s">
        <v>41</v>
      </c>
      <c r="O264" s="76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2" t="s">
        <v>126</v>
      </c>
      <c r="AT264" s="182" t="s">
        <v>128</v>
      </c>
      <c r="AU264" s="182" t="s">
        <v>86</v>
      </c>
      <c r="AY264" s="18" t="s">
        <v>127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8" t="s">
        <v>84</v>
      </c>
      <c r="BK264" s="183">
        <f>ROUND(I264*H264,2)</f>
        <v>0</v>
      </c>
      <c r="BL264" s="18" t="s">
        <v>126</v>
      </c>
      <c r="BM264" s="182" t="s">
        <v>463</v>
      </c>
    </row>
    <row r="265" s="2" customFormat="1">
      <c r="A265" s="37"/>
      <c r="B265" s="38"/>
      <c r="C265" s="37"/>
      <c r="D265" s="184" t="s">
        <v>133</v>
      </c>
      <c r="E265" s="37"/>
      <c r="F265" s="185" t="s">
        <v>464</v>
      </c>
      <c r="G265" s="37"/>
      <c r="H265" s="37"/>
      <c r="I265" s="186"/>
      <c r="J265" s="37"/>
      <c r="K265" s="37"/>
      <c r="L265" s="38"/>
      <c r="M265" s="187"/>
      <c r="N265" s="188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133</v>
      </c>
      <c r="AU265" s="18" t="s">
        <v>86</v>
      </c>
    </row>
    <row r="266" s="13" customFormat="1">
      <c r="A266" s="13"/>
      <c r="B266" s="192"/>
      <c r="C266" s="13"/>
      <c r="D266" s="184" t="s">
        <v>158</v>
      </c>
      <c r="E266" s="193" t="s">
        <v>1</v>
      </c>
      <c r="F266" s="194" t="s">
        <v>465</v>
      </c>
      <c r="G266" s="13"/>
      <c r="H266" s="195">
        <v>300.96499999999997</v>
      </c>
      <c r="I266" s="196"/>
      <c r="J266" s="13"/>
      <c r="K266" s="13"/>
      <c r="L266" s="192"/>
      <c r="M266" s="197"/>
      <c r="N266" s="198"/>
      <c r="O266" s="198"/>
      <c r="P266" s="198"/>
      <c r="Q266" s="198"/>
      <c r="R266" s="198"/>
      <c r="S266" s="198"/>
      <c r="T266" s="19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3" t="s">
        <v>158</v>
      </c>
      <c r="AU266" s="193" t="s">
        <v>86</v>
      </c>
      <c r="AV266" s="13" t="s">
        <v>86</v>
      </c>
      <c r="AW266" s="13" t="s">
        <v>32</v>
      </c>
      <c r="AX266" s="13" t="s">
        <v>76</v>
      </c>
      <c r="AY266" s="193" t="s">
        <v>127</v>
      </c>
    </row>
    <row r="267" s="14" customFormat="1">
      <c r="A267" s="14"/>
      <c r="B267" s="204"/>
      <c r="C267" s="14"/>
      <c r="D267" s="184" t="s">
        <v>158</v>
      </c>
      <c r="E267" s="205" t="s">
        <v>1</v>
      </c>
      <c r="F267" s="206" t="s">
        <v>259</v>
      </c>
      <c r="G267" s="14"/>
      <c r="H267" s="207">
        <v>300.96499999999997</v>
      </c>
      <c r="I267" s="208"/>
      <c r="J267" s="14"/>
      <c r="K267" s="14"/>
      <c r="L267" s="204"/>
      <c r="M267" s="209"/>
      <c r="N267" s="210"/>
      <c r="O267" s="210"/>
      <c r="P267" s="210"/>
      <c r="Q267" s="210"/>
      <c r="R267" s="210"/>
      <c r="S267" s="210"/>
      <c r="T267" s="21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5" t="s">
        <v>158</v>
      </c>
      <c r="AU267" s="205" t="s">
        <v>86</v>
      </c>
      <c r="AV267" s="14" t="s">
        <v>126</v>
      </c>
      <c r="AW267" s="14" t="s">
        <v>32</v>
      </c>
      <c r="AX267" s="14" t="s">
        <v>84</v>
      </c>
      <c r="AY267" s="205" t="s">
        <v>127</v>
      </c>
    </row>
    <row r="268" s="2" customFormat="1" ht="16.5" customHeight="1">
      <c r="A268" s="37"/>
      <c r="B268" s="169"/>
      <c r="C268" s="170" t="s">
        <v>466</v>
      </c>
      <c r="D268" s="170" t="s">
        <v>128</v>
      </c>
      <c r="E268" s="171" t="s">
        <v>467</v>
      </c>
      <c r="F268" s="172" t="s">
        <v>468</v>
      </c>
      <c r="G268" s="173" t="s">
        <v>338</v>
      </c>
      <c r="H268" s="174">
        <v>167.203</v>
      </c>
      <c r="I268" s="175"/>
      <c r="J268" s="176">
        <f>ROUND(I268*H268,2)</f>
        <v>0</v>
      </c>
      <c r="K268" s="177"/>
      <c r="L268" s="38"/>
      <c r="M268" s="178" t="s">
        <v>1</v>
      </c>
      <c r="N268" s="179" t="s">
        <v>41</v>
      </c>
      <c r="O268" s="76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2" t="s">
        <v>126</v>
      </c>
      <c r="AT268" s="182" t="s">
        <v>128</v>
      </c>
      <c r="AU268" s="182" t="s">
        <v>86</v>
      </c>
      <c r="AY268" s="18" t="s">
        <v>127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8" t="s">
        <v>84</v>
      </c>
      <c r="BK268" s="183">
        <f>ROUND(I268*H268,2)</f>
        <v>0</v>
      </c>
      <c r="BL268" s="18" t="s">
        <v>126</v>
      </c>
      <c r="BM268" s="182" t="s">
        <v>469</v>
      </c>
    </row>
    <row r="269" s="2" customFormat="1">
      <c r="A269" s="37"/>
      <c r="B269" s="38"/>
      <c r="C269" s="37"/>
      <c r="D269" s="184" t="s">
        <v>133</v>
      </c>
      <c r="E269" s="37"/>
      <c r="F269" s="185" t="s">
        <v>470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133</v>
      </c>
      <c r="AU269" s="18" t="s">
        <v>86</v>
      </c>
    </row>
    <row r="270" s="13" customFormat="1">
      <c r="A270" s="13"/>
      <c r="B270" s="192"/>
      <c r="C270" s="13"/>
      <c r="D270" s="184" t="s">
        <v>158</v>
      </c>
      <c r="E270" s="193" t="s">
        <v>1</v>
      </c>
      <c r="F270" s="194" t="s">
        <v>229</v>
      </c>
      <c r="G270" s="13"/>
      <c r="H270" s="195">
        <v>167.203</v>
      </c>
      <c r="I270" s="196"/>
      <c r="J270" s="13"/>
      <c r="K270" s="13"/>
      <c r="L270" s="192"/>
      <c r="M270" s="197"/>
      <c r="N270" s="198"/>
      <c r="O270" s="198"/>
      <c r="P270" s="198"/>
      <c r="Q270" s="198"/>
      <c r="R270" s="198"/>
      <c r="S270" s="198"/>
      <c r="T270" s="19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3" t="s">
        <v>158</v>
      </c>
      <c r="AU270" s="193" t="s">
        <v>86</v>
      </c>
      <c r="AV270" s="13" t="s">
        <v>86</v>
      </c>
      <c r="AW270" s="13" t="s">
        <v>32</v>
      </c>
      <c r="AX270" s="13" t="s">
        <v>84</v>
      </c>
      <c r="AY270" s="193" t="s">
        <v>127</v>
      </c>
    </row>
    <row r="271" s="2" customFormat="1" ht="24.15" customHeight="1">
      <c r="A271" s="37"/>
      <c r="B271" s="169"/>
      <c r="C271" s="170" t="s">
        <v>471</v>
      </c>
      <c r="D271" s="170" t="s">
        <v>128</v>
      </c>
      <c r="E271" s="171" t="s">
        <v>472</v>
      </c>
      <c r="F271" s="172" t="s">
        <v>473</v>
      </c>
      <c r="G271" s="173" t="s">
        <v>338</v>
      </c>
      <c r="H271" s="174">
        <v>13.32</v>
      </c>
      <c r="I271" s="175"/>
      <c r="J271" s="176">
        <f>ROUND(I271*H271,2)</f>
        <v>0</v>
      </c>
      <c r="K271" s="177"/>
      <c r="L271" s="38"/>
      <c r="M271" s="178" t="s">
        <v>1</v>
      </c>
      <c r="N271" s="179" t="s">
        <v>41</v>
      </c>
      <c r="O271" s="76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126</v>
      </c>
      <c r="AT271" s="182" t="s">
        <v>128</v>
      </c>
      <c r="AU271" s="182" t="s">
        <v>86</v>
      </c>
      <c r="AY271" s="18" t="s">
        <v>127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84</v>
      </c>
      <c r="BK271" s="183">
        <f>ROUND(I271*H271,2)</f>
        <v>0</v>
      </c>
      <c r="BL271" s="18" t="s">
        <v>126</v>
      </c>
      <c r="BM271" s="182" t="s">
        <v>474</v>
      </c>
    </row>
    <row r="272" s="2" customFormat="1">
      <c r="A272" s="37"/>
      <c r="B272" s="38"/>
      <c r="C272" s="37"/>
      <c r="D272" s="184" t="s">
        <v>133</v>
      </c>
      <c r="E272" s="37"/>
      <c r="F272" s="185" t="s">
        <v>475</v>
      </c>
      <c r="G272" s="37"/>
      <c r="H272" s="37"/>
      <c r="I272" s="186"/>
      <c r="J272" s="37"/>
      <c r="K272" s="37"/>
      <c r="L272" s="38"/>
      <c r="M272" s="187"/>
      <c r="N272" s="188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133</v>
      </c>
      <c r="AU272" s="18" t="s">
        <v>86</v>
      </c>
    </row>
    <row r="273" s="15" customFormat="1">
      <c r="A273" s="15"/>
      <c r="B273" s="212"/>
      <c r="C273" s="15"/>
      <c r="D273" s="184" t="s">
        <v>158</v>
      </c>
      <c r="E273" s="213" t="s">
        <v>1</v>
      </c>
      <c r="F273" s="214" t="s">
        <v>476</v>
      </c>
      <c r="G273" s="15"/>
      <c r="H273" s="213" t="s">
        <v>1</v>
      </c>
      <c r="I273" s="215"/>
      <c r="J273" s="15"/>
      <c r="K273" s="15"/>
      <c r="L273" s="212"/>
      <c r="M273" s="216"/>
      <c r="N273" s="217"/>
      <c r="O273" s="217"/>
      <c r="P273" s="217"/>
      <c r="Q273" s="217"/>
      <c r="R273" s="217"/>
      <c r="S273" s="217"/>
      <c r="T273" s="21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3" t="s">
        <v>158</v>
      </c>
      <c r="AU273" s="213" t="s">
        <v>86</v>
      </c>
      <c r="AV273" s="15" t="s">
        <v>84</v>
      </c>
      <c r="AW273" s="15" t="s">
        <v>32</v>
      </c>
      <c r="AX273" s="15" t="s">
        <v>76</v>
      </c>
      <c r="AY273" s="213" t="s">
        <v>127</v>
      </c>
    </row>
    <row r="274" s="13" customFormat="1">
      <c r="A274" s="13"/>
      <c r="B274" s="192"/>
      <c r="C274" s="13"/>
      <c r="D274" s="184" t="s">
        <v>158</v>
      </c>
      <c r="E274" s="193" t="s">
        <v>1</v>
      </c>
      <c r="F274" s="194" t="s">
        <v>477</v>
      </c>
      <c r="G274" s="13"/>
      <c r="H274" s="195">
        <v>13.32</v>
      </c>
      <c r="I274" s="196"/>
      <c r="J274" s="13"/>
      <c r="K274" s="13"/>
      <c r="L274" s="192"/>
      <c r="M274" s="197"/>
      <c r="N274" s="198"/>
      <c r="O274" s="198"/>
      <c r="P274" s="198"/>
      <c r="Q274" s="198"/>
      <c r="R274" s="198"/>
      <c r="S274" s="198"/>
      <c r="T274" s="19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3" t="s">
        <v>158</v>
      </c>
      <c r="AU274" s="193" t="s">
        <v>86</v>
      </c>
      <c r="AV274" s="13" t="s">
        <v>86</v>
      </c>
      <c r="AW274" s="13" t="s">
        <v>32</v>
      </c>
      <c r="AX274" s="13" t="s">
        <v>84</v>
      </c>
      <c r="AY274" s="193" t="s">
        <v>127</v>
      </c>
    </row>
    <row r="275" s="2" customFormat="1" ht="16.5" customHeight="1">
      <c r="A275" s="37"/>
      <c r="B275" s="169"/>
      <c r="C275" s="219" t="s">
        <v>478</v>
      </c>
      <c r="D275" s="219" t="s">
        <v>344</v>
      </c>
      <c r="E275" s="220" t="s">
        <v>479</v>
      </c>
      <c r="F275" s="221" t="s">
        <v>480</v>
      </c>
      <c r="G275" s="222" t="s">
        <v>338</v>
      </c>
      <c r="H275" s="223">
        <v>13.32</v>
      </c>
      <c r="I275" s="224"/>
      <c r="J275" s="225">
        <f>ROUND(I275*H275,2)</f>
        <v>0</v>
      </c>
      <c r="K275" s="226"/>
      <c r="L275" s="227"/>
      <c r="M275" s="228" t="s">
        <v>1</v>
      </c>
      <c r="N275" s="229" t="s">
        <v>41</v>
      </c>
      <c r="O275" s="76"/>
      <c r="P275" s="180">
        <f>O275*H275</f>
        <v>0</v>
      </c>
      <c r="Q275" s="180">
        <v>1</v>
      </c>
      <c r="R275" s="180">
        <f>Q275*H275</f>
        <v>13.32</v>
      </c>
      <c r="S275" s="180">
        <v>0</v>
      </c>
      <c r="T275" s="18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2" t="s">
        <v>171</v>
      </c>
      <c r="AT275" s="182" t="s">
        <v>344</v>
      </c>
      <c r="AU275" s="182" t="s">
        <v>86</v>
      </c>
      <c r="AY275" s="18" t="s">
        <v>127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8" t="s">
        <v>84</v>
      </c>
      <c r="BK275" s="183">
        <f>ROUND(I275*H275,2)</f>
        <v>0</v>
      </c>
      <c r="BL275" s="18" t="s">
        <v>126</v>
      </c>
      <c r="BM275" s="182" t="s">
        <v>481</v>
      </c>
    </row>
    <row r="276" s="2" customFormat="1">
      <c r="A276" s="37"/>
      <c r="B276" s="38"/>
      <c r="C276" s="37"/>
      <c r="D276" s="184" t="s">
        <v>133</v>
      </c>
      <c r="E276" s="37"/>
      <c r="F276" s="185" t="s">
        <v>482</v>
      </c>
      <c r="G276" s="37"/>
      <c r="H276" s="37"/>
      <c r="I276" s="186"/>
      <c r="J276" s="37"/>
      <c r="K276" s="37"/>
      <c r="L276" s="38"/>
      <c r="M276" s="187"/>
      <c r="N276" s="188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133</v>
      </c>
      <c r="AU276" s="18" t="s">
        <v>86</v>
      </c>
    </row>
    <row r="277" s="2" customFormat="1">
      <c r="A277" s="37"/>
      <c r="B277" s="38"/>
      <c r="C277" s="37"/>
      <c r="D277" s="184" t="s">
        <v>146</v>
      </c>
      <c r="E277" s="37"/>
      <c r="F277" s="189" t="s">
        <v>483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146</v>
      </c>
      <c r="AU277" s="18" t="s">
        <v>86</v>
      </c>
    </row>
    <row r="278" s="15" customFormat="1">
      <c r="A278" s="15"/>
      <c r="B278" s="212"/>
      <c r="C278" s="15"/>
      <c r="D278" s="184" t="s">
        <v>158</v>
      </c>
      <c r="E278" s="213" t="s">
        <v>1</v>
      </c>
      <c r="F278" s="214" t="s">
        <v>476</v>
      </c>
      <c r="G278" s="15"/>
      <c r="H278" s="213" t="s">
        <v>1</v>
      </c>
      <c r="I278" s="215"/>
      <c r="J278" s="15"/>
      <c r="K278" s="15"/>
      <c r="L278" s="212"/>
      <c r="M278" s="216"/>
      <c r="N278" s="217"/>
      <c r="O278" s="217"/>
      <c r="P278" s="217"/>
      <c r="Q278" s="217"/>
      <c r="R278" s="217"/>
      <c r="S278" s="217"/>
      <c r="T278" s="21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3" t="s">
        <v>158</v>
      </c>
      <c r="AU278" s="213" t="s">
        <v>86</v>
      </c>
      <c r="AV278" s="15" t="s">
        <v>84</v>
      </c>
      <c r="AW278" s="15" t="s">
        <v>32</v>
      </c>
      <c r="AX278" s="15" t="s">
        <v>76</v>
      </c>
      <c r="AY278" s="213" t="s">
        <v>127</v>
      </c>
    </row>
    <row r="279" s="13" customFormat="1">
      <c r="A279" s="13"/>
      <c r="B279" s="192"/>
      <c r="C279" s="13"/>
      <c r="D279" s="184" t="s">
        <v>158</v>
      </c>
      <c r="E279" s="193" t="s">
        <v>1</v>
      </c>
      <c r="F279" s="194" t="s">
        <v>477</v>
      </c>
      <c r="G279" s="13"/>
      <c r="H279" s="195">
        <v>13.32</v>
      </c>
      <c r="I279" s="196"/>
      <c r="J279" s="13"/>
      <c r="K279" s="13"/>
      <c r="L279" s="192"/>
      <c r="M279" s="197"/>
      <c r="N279" s="198"/>
      <c r="O279" s="198"/>
      <c r="P279" s="198"/>
      <c r="Q279" s="198"/>
      <c r="R279" s="198"/>
      <c r="S279" s="198"/>
      <c r="T279" s="19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3" t="s">
        <v>158</v>
      </c>
      <c r="AU279" s="193" t="s">
        <v>86</v>
      </c>
      <c r="AV279" s="13" t="s">
        <v>86</v>
      </c>
      <c r="AW279" s="13" t="s">
        <v>32</v>
      </c>
      <c r="AX279" s="13" t="s">
        <v>84</v>
      </c>
      <c r="AY279" s="193" t="s">
        <v>127</v>
      </c>
    </row>
    <row r="280" s="2" customFormat="1" ht="33" customHeight="1">
      <c r="A280" s="37"/>
      <c r="B280" s="169"/>
      <c r="C280" s="170" t="s">
        <v>484</v>
      </c>
      <c r="D280" s="170" t="s">
        <v>128</v>
      </c>
      <c r="E280" s="171" t="s">
        <v>485</v>
      </c>
      <c r="F280" s="172" t="s">
        <v>486</v>
      </c>
      <c r="G280" s="173" t="s">
        <v>338</v>
      </c>
      <c r="H280" s="174">
        <v>11.1</v>
      </c>
      <c r="I280" s="175"/>
      <c r="J280" s="176">
        <f>ROUND(I280*H280,2)</f>
        <v>0</v>
      </c>
      <c r="K280" s="177"/>
      <c r="L280" s="38"/>
      <c r="M280" s="178" t="s">
        <v>1</v>
      </c>
      <c r="N280" s="179" t="s">
        <v>41</v>
      </c>
      <c r="O280" s="76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2" t="s">
        <v>126</v>
      </c>
      <c r="AT280" s="182" t="s">
        <v>128</v>
      </c>
      <c r="AU280" s="182" t="s">
        <v>86</v>
      </c>
      <c r="AY280" s="18" t="s">
        <v>127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8" t="s">
        <v>84</v>
      </c>
      <c r="BK280" s="183">
        <f>ROUND(I280*H280,2)</f>
        <v>0</v>
      </c>
      <c r="BL280" s="18" t="s">
        <v>126</v>
      </c>
      <c r="BM280" s="182" t="s">
        <v>487</v>
      </c>
    </row>
    <row r="281" s="2" customFormat="1">
      <c r="A281" s="37"/>
      <c r="B281" s="38"/>
      <c r="C281" s="37"/>
      <c r="D281" s="184" t="s">
        <v>133</v>
      </c>
      <c r="E281" s="37"/>
      <c r="F281" s="185" t="s">
        <v>488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133</v>
      </c>
      <c r="AU281" s="18" t="s">
        <v>86</v>
      </c>
    </row>
    <row r="282" s="13" customFormat="1">
      <c r="A282" s="13"/>
      <c r="B282" s="192"/>
      <c r="C282" s="13"/>
      <c r="D282" s="184" t="s">
        <v>158</v>
      </c>
      <c r="E282" s="193" t="s">
        <v>1</v>
      </c>
      <c r="F282" s="194" t="s">
        <v>489</v>
      </c>
      <c r="G282" s="13"/>
      <c r="H282" s="195">
        <v>2.1000000000000001</v>
      </c>
      <c r="I282" s="196"/>
      <c r="J282" s="13"/>
      <c r="K282" s="13"/>
      <c r="L282" s="192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3" t="s">
        <v>158</v>
      </c>
      <c r="AU282" s="193" t="s">
        <v>86</v>
      </c>
      <c r="AV282" s="13" t="s">
        <v>86</v>
      </c>
      <c r="AW282" s="13" t="s">
        <v>32</v>
      </c>
      <c r="AX282" s="13" t="s">
        <v>76</v>
      </c>
      <c r="AY282" s="193" t="s">
        <v>127</v>
      </c>
    </row>
    <row r="283" s="13" customFormat="1">
      <c r="A283" s="13"/>
      <c r="B283" s="192"/>
      <c r="C283" s="13"/>
      <c r="D283" s="184" t="s">
        <v>158</v>
      </c>
      <c r="E283" s="193" t="s">
        <v>1</v>
      </c>
      <c r="F283" s="194" t="s">
        <v>490</v>
      </c>
      <c r="G283" s="13"/>
      <c r="H283" s="195">
        <v>9</v>
      </c>
      <c r="I283" s="196"/>
      <c r="J283" s="13"/>
      <c r="K283" s="13"/>
      <c r="L283" s="192"/>
      <c r="M283" s="197"/>
      <c r="N283" s="198"/>
      <c r="O283" s="198"/>
      <c r="P283" s="198"/>
      <c r="Q283" s="198"/>
      <c r="R283" s="198"/>
      <c r="S283" s="198"/>
      <c r="T283" s="19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3" t="s">
        <v>158</v>
      </c>
      <c r="AU283" s="193" t="s">
        <v>86</v>
      </c>
      <c r="AV283" s="13" t="s">
        <v>86</v>
      </c>
      <c r="AW283" s="13" t="s">
        <v>32</v>
      </c>
      <c r="AX283" s="13" t="s">
        <v>76</v>
      </c>
      <c r="AY283" s="193" t="s">
        <v>127</v>
      </c>
    </row>
    <row r="284" s="14" customFormat="1">
      <c r="A284" s="14"/>
      <c r="B284" s="204"/>
      <c r="C284" s="14"/>
      <c r="D284" s="184" t="s">
        <v>158</v>
      </c>
      <c r="E284" s="205" t="s">
        <v>1</v>
      </c>
      <c r="F284" s="206" t="s">
        <v>259</v>
      </c>
      <c r="G284" s="14"/>
      <c r="H284" s="207">
        <v>11.1</v>
      </c>
      <c r="I284" s="208"/>
      <c r="J284" s="14"/>
      <c r="K284" s="14"/>
      <c r="L284" s="204"/>
      <c r="M284" s="209"/>
      <c r="N284" s="210"/>
      <c r="O284" s="210"/>
      <c r="P284" s="210"/>
      <c r="Q284" s="210"/>
      <c r="R284" s="210"/>
      <c r="S284" s="210"/>
      <c r="T284" s="21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5" t="s">
        <v>158</v>
      </c>
      <c r="AU284" s="205" t="s">
        <v>86</v>
      </c>
      <c r="AV284" s="14" t="s">
        <v>126</v>
      </c>
      <c r="AW284" s="14" t="s">
        <v>32</v>
      </c>
      <c r="AX284" s="14" t="s">
        <v>84</v>
      </c>
      <c r="AY284" s="205" t="s">
        <v>127</v>
      </c>
    </row>
    <row r="285" s="2" customFormat="1" ht="16.5" customHeight="1">
      <c r="A285" s="37"/>
      <c r="B285" s="169"/>
      <c r="C285" s="219" t="s">
        <v>491</v>
      </c>
      <c r="D285" s="219" t="s">
        <v>344</v>
      </c>
      <c r="E285" s="220" t="s">
        <v>492</v>
      </c>
      <c r="F285" s="221" t="s">
        <v>493</v>
      </c>
      <c r="G285" s="222" t="s">
        <v>347</v>
      </c>
      <c r="H285" s="223">
        <v>17.760000000000002</v>
      </c>
      <c r="I285" s="224"/>
      <c r="J285" s="225">
        <f>ROUND(I285*H285,2)</f>
        <v>0</v>
      </c>
      <c r="K285" s="226"/>
      <c r="L285" s="227"/>
      <c r="M285" s="228" t="s">
        <v>1</v>
      </c>
      <c r="N285" s="229" t="s">
        <v>41</v>
      </c>
      <c r="O285" s="76"/>
      <c r="P285" s="180">
        <f>O285*H285</f>
        <v>0</v>
      </c>
      <c r="Q285" s="180">
        <v>1</v>
      </c>
      <c r="R285" s="180">
        <f>Q285*H285</f>
        <v>17.760000000000002</v>
      </c>
      <c r="S285" s="180">
        <v>0</v>
      </c>
      <c r="T285" s="18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2" t="s">
        <v>171</v>
      </c>
      <c r="AT285" s="182" t="s">
        <v>344</v>
      </c>
      <c r="AU285" s="182" t="s">
        <v>86</v>
      </c>
      <c r="AY285" s="18" t="s">
        <v>127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84</v>
      </c>
      <c r="BK285" s="183">
        <f>ROUND(I285*H285,2)</f>
        <v>0</v>
      </c>
      <c r="BL285" s="18" t="s">
        <v>126</v>
      </c>
      <c r="BM285" s="182" t="s">
        <v>494</v>
      </c>
    </row>
    <row r="286" s="2" customFormat="1">
      <c r="A286" s="37"/>
      <c r="B286" s="38"/>
      <c r="C286" s="37"/>
      <c r="D286" s="184" t="s">
        <v>133</v>
      </c>
      <c r="E286" s="37"/>
      <c r="F286" s="185" t="s">
        <v>495</v>
      </c>
      <c r="G286" s="37"/>
      <c r="H286" s="37"/>
      <c r="I286" s="186"/>
      <c r="J286" s="37"/>
      <c r="K286" s="37"/>
      <c r="L286" s="38"/>
      <c r="M286" s="187"/>
      <c r="N286" s="188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133</v>
      </c>
      <c r="AU286" s="18" t="s">
        <v>86</v>
      </c>
    </row>
    <row r="287" s="13" customFormat="1">
      <c r="A287" s="13"/>
      <c r="B287" s="192"/>
      <c r="C287" s="13"/>
      <c r="D287" s="184" t="s">
        <v>158</v>
      </c>
      <c r="E287" s="193" t="s">
        <v>1</v>
      </c>
      <c r="F287" s="194" t="s">
        <v>496</v>
      </c>
      <c r="G287" s="13"/>
      <c r="H287" s="195">
        <v>3.3599999999999999</v>
      </c>
      <c r="I287" s="196"/>
      <c r="J287" s="13"/>
      <c r="K287" s="13"/>
      <c r="L287" s="192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158</v>
      </c>
      <c r="AU287" s="193" t="s">
        <v>86</v>
      </c>
      <c r="AV287" s="13" t="s">
        <v>86</v>
      </c>
      <c r="AW287" s="13" t="s">
        <v>32</v>
      </c>
      <c r="AX287" s="13" t="s">
        <v>76</v>
      </c>
      <c r="AY287" s="193" t="s">
        <v>127</v>
      </c>
    </row>
    <row r="288" s="13" customFormat="1">
      <c r="A288" s="13"/>
      <c r="B288" s="192"/>
      <c r="C288" s="13"/>
      <c r="D288" s="184" t="s">
        <v>158</v>
      </c>
      <c r="E288" s="193" t="s">
        <v>1</v>
      </c>
      <c r="F288" s="194" t="s">
        <v>497</v>
      </c>
      <c r="G288" s="13"/>
      <c r="H288" s="195">
        <v>14.4</v>
      </c>
      <c r="I288" s="196"/>
      <c r="J288" s="13"/>
      <c r="K288" s="13"/>
      <c r="L288" s="192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3" t="s">
        <v>158</v>
      </c>
      <c r="AU288" s="193" t="s">
        <v>86</v>
      </c>
      <c r="AV288" s="13" t="s">
        <v>86</v>
      </c>
      <c r="AW288" s="13" t="s">
        <v>32</v>
      </c>
      <c r="AX288" s="13" t="s">
        <v>76</v>
      </c>
      <c r="AY288" s="193" t="s">
        <v>127</v>
      </c>
    </row>
    <row r="289" s="14" customFormat="1">
      <c r="A289" s="14"/>
      <c r="B289" s="204"/>
      <c r="C289" s="14"/>
      <c r="D289" s="184" t="s">
        <v>158</v>
      </c>
      <c r="E289" s="205" t="s">
        <v>1</v>
      </c>
      <c r="F289" s="206" t="s">
        <v>259</v>
      </c>
      <c r="G289" s="14"/>
      <c r="H289" s="207">
        <v>17.760000000000002</v>
      </c>
      <c r="I289" s="208"/>
      <c r="J289" s="14"/>
      <c r="K289" s="14"/>
      <c r="L289" s="204"/>
      <c r="M289" s="209"/>
      <c r="N289" s="210"/>
      <c r="O289" s="210"/>
      <c r="P289" s="210"/>
      <c r="Q289" s="210"/>
      <c r="R289" s="210"/>
      <c r="S289" s="210"/>
      <c r="T289" s="21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5" t="s">
        <v>158</v>
      </c>
      <c r="AU289" s="205" t="s">
        <v>86</v>
      </c>
      <c r="AV289" s="14" t="s">
        <v>126</v>
      </c>
      <c r="AW289" s="14" t="s">
        <v>32</v>
      </c>
      <c r="AX289" s="14" t="s">
        <v>84</v>
      </c>
      <c r="AY289" s="205" t="s">
        <v>127</v>
      </c>
    </row>
    <row r="290" s="2" customFormat="1" ht="24.15" customHeight="1">
      <c r="A290" s="37"/>
      <c r="B290" s="169"/>
      <c r="C290" s="170" t="s">
        <v>498</v>
      </c>
      <c r="D290" s="170" t="s">
        <v>128</v>
      </c>
      <c r="E290" s="171" t="s">
        <v>499</v>
      </c>
      <c r="F290" s="172" t="s">
        <v>500</v>
      </c>
      <c r="G290" s="173" t="s">
        <v>254</v>
      </c>
      <c r="H290" s="174">
        <v>235</v>
      </c>
      <c r="I290" s="175"/>
      <c r="J290" s="176">
        <f>ROUND(I290*H290,2)</f>
        <v>0</v>
      </c>
      <c r="K290" s="177"/>
      <c r="L290" s="38"/>
      <c r="M290" s="178" t="s">
        <v>1</v>
      </c>
      <c r="N290" s="179" t="s">
        <v>41</v>
      </c>
      <c r="O290" s="76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2" t="s">
        <v>126</v>
      </c>
      <c r="AT290" s="182" t="s">
        <v>128</v>
      </c>
      <c r="AU290" s="182" t="s">
        <v>86</v>
      </c>
      <c r="AY290" s="18" t="s">
        <v>127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8" t="s">
        <v>84</v>
      </c>
      <c r="BK290" s="183">
        <f>ROUND(I290*H290,2)</f>
        <v>0</v>
      </c>
      <c r="BL290" s="18" t="s">
        <v>126</v>
      </c>
      <c r="BM290" s="182" t="s">
        <v>501</v>
      </c>
    </row>
    <row r="291" s="2" customFormat="1">
      <c r="A291" s="37"/>
      <c r="B291" s="38"/>
      <c r="C291" s="37"/>
      <c r="D291" s="184" t="s">
        <v>133</v>
      </c>
      <c r="E291" s="37"/>
      <c r="F291" s="185" t="s">
        <v>502</v>
      </c>
      <c r="G291" s="37"/>
      <c r="H291" s="37"/>
      <c r="I291" s="186"/>
      <c r="J291" s="37"/>
      <c r="K291" s="37"/>
      <c r="L291" s="38"/>
      <c r="M291" s="187"/>
      <c r="N291" s="18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133</v>
      </c>
      <c r="AU291" s="18" t="s">
        <v>86</v>
      </c>
    </row>
    <row r="292" s="13" customFormat="1">
      <c r="A292" s="13"/>
      <c r="B292" s="192"/>
      <c r="C292" s="13"/>
      <c r="D292" s="184" t="s">
        <v>158</v>
      </c>
      <c r="E292" s="193" t="s">
        <v>1</v>
      </c>
      <c r="F292" s="194" t="s">
        <v>503</v>
      </c>
      <c r="G292" s="13"/>
      <c r="H292" s="195">
        <v>235</v>
      </c>
      <c r="I292" s="196"/>
      <c r="J292" s="13"/>
      <c r="K292" s="13"/>
      <c r="L292" s="192"/>
      <c r="M292" s="197"/>
      <c r="N292" s="198"/>
      <c r="O292" s="198"/>
      <c r="P292" s="198"/>
      <c r="Q292" s="198"/>
      <c r="R292" s="198"/>
      <c r="S292" s="198"/>
      <c r="T292" s="19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3" t="s">
        <v>158</v>
      </c>
      <c r="AU292" s="193" t="s">
        <v>86</v>
      </c>
      <c r="AV292" s="13" t="s">
        <v>86</v>
      </c>
      <c r="AW292" s="13" t="s">
        <v>32</v>
      </c>
      <c r="AX292" s="13" t="s">
        <v>76</v>
      </c>
      <c r="AY292" s="193" t="s">
        <v>127</v>
      </c>
    </row>
    <row r="293" s="14" customFormat="1">
      <c r="A293" s="14"/>
      <c r="B293" s="204"/>
      <c r="C293" s="14"/>
      <c r="D293" s="184" t="s">
        <v>158</v>
      </c>
      <c r="E293" s="205" t="s">
        <v>1</v>
      </c>
      <c r="F293" s="206" t="s">
        <v>259</v>
      </c>
      <c r="G293" s="14"/>
      <c r="H293" s="207">
        <v>235</v>
      </c>
      <c r="I293" s="208"/>
      <c r="J293" s="14"/>
      <c r="K293" s="14"/>
      <c r="L293" s="204"/>
      <c r="M293" s="209"/>
      <c r="N293" s="210"/>
      <c r="O293" s="210"/>
      <c r="P293" s="210"/>
      <c r="Q293" s="210"/>
      <c r="R293" s="210"/>
      <c r="S293" s="210"/>
      <c r="T293" s="21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5" t="s">
        <v>158</v>
      </c>
      <c r="AU293" s="205" t="s">
        <v>86</v>
      </c>
      <c r="AV293" s="14" t="s">
        <v>126</v>
      </c>
      <c r="AW293" s="14" t="s">
        <v>32</v>
      </c>
      <c r="AX293" s="14" t="s">
        <v>84</v>
      </c>
      <c r="AY293" s="205" t="s">
        <v>127</v>
      </c>
    </row>
    <row r="294" s="2" customFormat="1" ht="16.5" customHeight="1">
      <c r="A294" s="37"/>
      <c r="B294" s="169"/>
      <c r="C294" s="219" t="s">
        <v>504</v>
      </c>
      <c r="D294" s="219" t="s">
        <v>344</v>
      </c>
      <c r="E294" s="220" t="s">
        <v>505</v>
      </c>
      <c r="F294" s="221" t="s">
        <v>506</v>
      </c>
      <c r="G294" s="222" t="s">
        <v>507</v>
      </c>
      <c r="H294" s="223">
        <v>7.1559999999999997</v>
      </c>
      <c r="I294" s="224"/>
      <c r="J294" s="225">
        <f>ROUND(I294*H294,2)</f>
        <v>0</v>
      </c>
      <c r="K294" s="226"/>
      <c r="L294" s="227"/>
      <c r="M294" s="228" t="s">
        <v>1</v>
      </c>
      <c r="N294" s="229" t="s">
        <v>41</v>
      </c>
      <c r="O294" s="76"/>
      <c r="P294" s="180">
        <f>O294*H294</f>
        <v>0</v>
      </c>
      <c r="Q294" s="180">
        <v>0.001</v>
      </c>
      <c r="R294" s="180">
        <f>Q294*H294</f>
        <v>0.007156</v>
      </c>
      <c r="S294" s="180">
        <v>0</v>
      </c>
      <c r="T294" s="18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2" t="s">
        <v>171</v>
      </c>
      <c r="AT294" s="182" t="s">
        <v>344</v>
      </c>
      <c r="AU294" s="182" t="s">
        <v>86</v>
      </c>
      <c r="AY294" s="18" t="s">
        <v>127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84</v>
      </c>
      <c r="BK294" s="183">
        <f>ROUND(I294*H294,2)</f>
        <v>0</v>
      </c>
      <c r="BL294" s="18" t="s">
        <v>126</v>
      </c>
      <c r="BM294" s="182" t="s">
        <v>508</v>
      </c>
    </row>
    <row r="295" s="2" customFormat="1">
      <c r="A295" s="37"/>
      <c r="B295" s="38"/>
      <c r="C295" s="37"/>
      <c r="D295" s="184" t="s">
        <v>133</v>
      </c>
      <c r="E295" s="37"/>
      <c r="F295" s="185" t="s">
        <v>506</v>
      </c>
      <c r="G295" s="37"/>
      <c r="H295" s="37"/>
      <c r="I295" s="186"/>
      <c r="J295" s="37"/>
      <c r="K295" s="37"/>
      <c r="L295" s="38"/>
      <c r="M295" s="187"/>
      <c r="N295" s="188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133</v>
      </c>
      <c r="AU295" s="18" t="s">
        <v>86</v>
      </c>
    </row>
    <row r="296" s="13" customFormat="1">
      <c r="A296" s="13"/>
      <c r="B296" s="192"/>
      <c r="C296" s="13"/>
      <c r="D296" s="184" t="s">
        <v>158</v>
      </c>
      <c r="E296" s="193" t="s">
        <v>1</v>
      </c>
      <c r="F296" s="194" t="s">
        <v>509</v>
      </c>
      <c r="G296" s="13"/>
      <c r="H296" s="195">
        <v>7.1559999999999997</v>
      </c>
      <c r="I296" s="196"/>
      <c r="J296" s="13"/>
      <c r="K296" s="13"/>
      <c r="L296" s="192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3" t="s">
        <v>158</v>
      </c>
      <c r="AU296" s="193" t="s">
        <v>86</v>
      </c>
      <c r="AV296" s="13" t="s">
        <v>86</v>
      </c>
      <c r="AW296" s="13" t="s">
        <v>32</v>
      </c>
      <c r="AX296" s="13" t="s">
        <v>76</v>
      </c>
      <c r="AY296" s="193" t="s">
        <v>127</v>
      </c>
    </row>
    <row r="297" s="14" customFormat="1">
      <c r="A297" s="14"/>
      <c r="B297" s="204"/>
      <c r="C297" s="14"/>
      <c r="D297" s="184" t="s">
        <v>158</v>
      </c>
      <c r="E297" s="205" t="s">
        <v>1</v>
      </c>
      <c r="F297" s="206" t="s">
        <v>259</v>
      </c>
      <c r="G297" s="14"/>
      <c r="H297" s="207">
        <v>7.1559999999999997</v>
      </c>
      <c r="I297" s="208"/>
      <c r="J297" s="14"/>
      <c r="K297" s="14"/>
      <c r="L297" s="204"/>
      <c r="M297" s="209"/>
      <c r="N297" s="210"/>
      <c r="O297" s="210"/>
      <c r="P297" s="210"/>
      <c r="Q297" s="210"/>
      <c r="R297" s="210"/>
      <c r="S297" s="210"/>
      <c r="T297" s="21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5" t="s">
        <v>158</v>
      </c>
      <c r="AU297" s="205" t="s">
        <v>86</v>
      </c>
      <c r="AV297" s="14" t="s">
        <v>126</v>
      </c>
      <c r="AW297" s="14" t="s">
        <v>32</v>
      </c>
      <c r="AX297" s="14" t="s">
        <v>84</v>
      </c>
      <c r="AY297" s="205" t="s">
        <v>127</v>
      </c>
    </row>
    <row r="298" s="2" customFormat="1" ht="24.15" customHeight="1">
      <c r="A298" s="37"/>
      <c r="B298" s="169"/>
      <c r="C298" s="170" t="s">
        <v>510</v>
      </c>
      <c r="D298" s="170" t="s">
        <v>128</v>
      </c>
      <c r="E298" s="171" t="s">
        <v>511</v>
      </c>
      <c r="F298" s="172" t="s">
        <v>512</v>
      </c>
      <c r="G298" s="173" t="s">
        <v>254</v>
      </c>
      <c r="H298" s="174">
        <v>293.69999999999999</v>
      </c>
      <c r="I298" s="175"/>
      <c r="J298" s="176">
        <f>ROUND(I298*H298,2)</f>
        <v>0</v>
      </c>
      <c r="K298" s="177"/>
      <c r="L298" s="38"/>
      <c r="M298" s="178" t="s">
        <v>1</v>
      </c>
      <c r="N298" s="179" t="s">
        <v>41</v>
      </c>
      <c r="O298" s="76"/>
      <c r="P298" s="180">
        <f>O298*H298</f>
        <v>0</v>
      </c>
      <c r="Q298" s="180">
        <v>0</v>
      </c>
      <c r="R298" s="180">
        <f>Q298*H298</f>
        <v>0</v>
      </c>
      <c r="S298" s="180">
        <v>0</v>
      </c>
      <c r="T298" s="18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2" t="s">
        <v>126</v>
      </c>
      <c r="AT298" s="182" t="s">
        <v>128</v>
      </c>
      <c r="AU298" s="182" t="s">
        <v>86</v>
      </c>
      <c r="AY298" s="18" t="s">
        <v>127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8" t="s">
        <v>84</v>
      </c>
      <c r="BK298" s="183">
        <f>ROUND(I298*H298,2)</f>
        <v>0</v>
      </c>
      <c r="BL298" s="18" t="s">
        <v>126</v>
      </c>
      <c r="BM298" s="182" t="s">
        <v>513</v>
      </c>
    </row>
    <row r="299" s="2" customFormat="1">
      <c r="A299" s="37"/>
      <c r="B299" s="38"/>
      <c r="C299" s="37"/>
      <c r="D299" s="184" t="s">
        <v>133</v>
      </c>
      <c r="E299" s="37"/>
      <c r="F299" s="185" t="s">
        <v>514</v>
      </c>
      <c r="G299" s="37"/>
      <c r="H299" s="37"/>
      <c r="I299" s="186"/>
      <c r="J299" s="37"/>
      <c r="K299" s="37"/>
      <c r="L299" s="38"/>
      <c r="M299" s="187"/>
      <c r="N299" s="188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133</v>
      </c>
      <c r="AU299" s="18" t="s">
        <v>86</v>
      </c>
    </row>
    <row r="300" s="13" customFormat="1">
      <c r="A300" s="13"/>
      <c r="B300" s="192"/>
      <c r="C300" s="13"/>
      <c r="D300" s="184" t="s">
        <v>158</v>
      </c>
      <c r="E300" s="193" t="s">
        <v>1</v>
      </c>
      <c r="F300" s="194" t="s">
        <v>515</v>
      </c>
      <c r="G300" s="13"/>
      <c r="H300" s="195">
        <v>293.69999999999999</v>
      </c>
      <c r="I300" s="196"/>
      <c r="J300" s="13"/>
      <c r="K300" s="13"/>
      <c r="L300" s="192"/>
      <c r="M300" s="197"/>
      <c r="N300" s="198"/>
      <c r="O300" s="198"/>
      <c r="P300" s="198"/>
      <c r="Q300" s="198"/>
      <c r="R300" s="198"/>
      <c r="S300" s="198"/>
      <c r="T300" s="19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3" t="s">
        <v>158</v>
      </c>
      <c r="AU300" s="193" t="s">
        <v>86</v>
      </c>
      <c r="AV300" s="13" t="s">
        <v>86</v>
      </c>
      <c r="AW300" s="13" t="s">
        <v>32</v>
      </c>
      <c r="AX300" s="13" t="s">
        <v>84</v>
      </c>
      <c r="AY300" s="193" t="s">
        <v>127</v>
      </c>
    </row>
    <row r="301" s="2" customFormat="1" ht="24.15" customHeight="1">
      <c r="A301" s="37"/>
      <c r="B301" s="169"/>
      <c r="C301" s="170" t="s">
        <v>516</v>
      </c>
      <c r="D301" s="170" t="s">
        <v>128</v>
      </c>
      <c r="E301" s="171" t="s">
        <v>517</v>
      </c>
      <c r="F301" s="172" t="s">
        <v>518</v>
      </c>
      <c r="G301" s="173" t="s">
        <v>254</v>
      </c>
      <c r="H301" s="174">
        <v>235</v>
      </c>
      <c r="I301" s="175"/>
      <c r="J301" s="176">
        <f>ROUND(I301*H301,2)</f>
        <v>0</v>
      </c>
      <c r="K301" s="177"/>
      <c r="L301" s="38"/>
      <c r="M301" s="178" t="s">
        <v>1</v>
      </c>
      <c r="N301" s="179" t="s">
        <v>41</v>
      </c>
      <c r="O301" s="76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2" t="s">
        <v>126</v>
      </c>
      <c r="AT301" s="182" t="s">
        <v>128</v>
      </c>
      <c r="AU301" s="182" t="s">
        <v>86</v>
      </c>
      <c r="AY301" s="18" t="s">
        <v>127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84</v>
      </c>
      <c r="BK301" s="183">
        <f>ROUND(I301*H301,2)</f>
        <v>0</v>
      </c>
      <c r="BL301" s="18" t="s">
        <v>126</v>
      </c>
      <c r="BM301" s="182" t="s">
        <v>519</v>
      </c>
    </row>
    <row r="302" s="2" customFormat="1">
      <c r="A302" s="37"/>
      <c r="B302" s="38"/>
      <c r="C302" s="37"/>
      <c r="D302" s="184" t="s">
        <v>133</v>
      </c>
      <c r="E302" s="37"/>
      <c r="F302" s="185" t="s">
        <v>520</v>
      </c>
      <c r="G302" s="37"/>
      <c r="H302" s="37"/>
      <c r="I302" s="186"/>
      <c r="J302" s="37"/>
      <c r="K302" s="37"/>
      <c r="L302" s="38"/>
      <c r="M302" s="187"/>
      <c r="N302" s="188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133</v>
      </c>
      <c r="AU302" s="18" t="s">
        <v>86</v>
      </c>
    </row>
    <row r="303" s="15" customFormat="1">
      <c r="A303" s="15"/>
      <c r="B303" s="212"/>
      <c r="C303" s="15"/>
      <c r="D303" s="184" t="s">
        <v>158</v>
      </c>
      <c r="E303" s="213" t="s">
        <v>1</v>
      </c>
      <c r="F303" s="214" t="s">
        <v>342</v>
      </c>
      <c r="G303" s="15"/>
      <c r="H303" s="213" t="s">
        <v>1</v>
      </c>
      <c r="I303" s="215"/>
      <c r="J303" s="15"/>
      <c r="K303" s="15"/>
      <c r="L303" s="212"/>
      <c r="M303" s="216"/>
      <c r="N303" s="217"/>
      <c r="O303" s="217"/>
      <c r="P303" s="217"/>
      <c r="Q303" s="217"/>
      <c r="R303" s="217"/>
      <c r="S303" s="217"/>
      <c r="T303" s="21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13" t="s">
        <v>158</v>
      </c>
      <c r="AU303" s="213" t="s">
        <v>86</v>
      </c>
      <c r="AV303" s="15" t="s">
        <v>84</v>
      </c>
      <c r="AW303" s="15" t="s">
        <v>32</v>
      </c>
      <c r="AX303" s="15" t="s">
        <v>76</v>
      </c>
      <c r="AY303" s="213" t="s">
        <v>127</v>
      </c>
    </row>
    <row r="304" s="13" customFormat="1">
      <c r="A304" s="13"/>
      <c r="B304" s="192"/>
      <c r="C304" s="13"/>
      <c r="D304" s="184" t="s">
        <v>158</v>
      </c>
      <c r="E304" s="193" t="s">
        <v>1</v>
      </c>
      <c r="F304" s="194" t="s">
        <v>521</v>
      </c>
      <c r="G304" s="13"/>
      <c r="H304" s="195">
        <v>235</v>
      </c>
      <c r="I304" s="196"/>
      <c r="J304" s="13"/>
      <c r="K304" s="13"/>
      <c r="L304" s="192"/>
      <c r="M304" s="197"/>
      <c r="N304" s="198"/>
      <c r="O304" s="198"/>
      <c r="P304" s="198"/>
      <c r="Q304" s="198"/>
      <c r="R304" s="198"/>
      <c r="S304" s="198"/>
      <c r="T304" s="19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3" t="s">
        <v>158</v>
      </c>
      <c r="AU304" s="193" t="s">
        <v>86</v>
      </c>
      <c r="AV304" s="13" t="s">
        <v>86</v>
      </c>
      <c r="AW304" s="13" t="s">
        <v>32</v>
      </c>
      <c r="AX304" s="13" t="s">
        <v>84</v>
      </c>
      <c r="AY304" s="193" t="s">
        <v>127</v>
      </c>
    </row>
    <row r="305" s="2" customFormat="1" ht="33" customHeight="1">
      <c r="A305" s="37"/>
      <c r="B305" s="169"/>
      <c r="C305" s="170" t="s">
        <v>522</v>
      </c>
      <c r="D305" s="170" t="s">
        <v>128</v>
      </c>
      <c r="E305" s="171" t="s">
        <v>523</v>
      </c>
      <c r="F305" s="172" t="s">
        <v>524</v>
      </c>
      <c r="G305" s="173" t="s">
        <v>319</v>
      </c>
      <c r="H305" s="174">
        <v>4.5</v>
      </c>
      <c r="I305" s="175"/>
      <c r="J305" s="176">
        <f>ROUND(I305*H305,2)</f>
        <v>0</v>
      </c>
      <c r="K305" s="177"/>
      <c r="L305" s="38"/>
      <c r="M305" s="178" t="s">
        <v>1</v>
      </c>
      <c r="N305" s="179" t="s">
        <v>41</v>
      </c>
      <c r="O305" s="76"/>
      <c r="P305" s="180">
        <f>O305*H305</f>
        <v>0</v>
      </c>
      <c r="Q305" s="180">
        <v>0.01125</v>
      </c>
      <c r="R305" s="180">
        <f>Q305*H305</f>
        <v>0.050624999999999996</v>
      </c>
      <c r="S305" s="180">
        <v>0</v>
      </c>
      <c r="T305" s="18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2" t="s">
        <v>126</v>
      </c>
      <c r="AT305" s="182" t="s">
        <v>128</v>
      </c>
      <c r="AU305" s="182" t="s">
        <v>86</v>
      </c>
      <c r="AY305" s="18" t="s">
        <v>127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8" t="s">
        <v>84</v>
      </c>
      <c r="BK305" s="183">
        <f>ROUND(I305*H305,2)</f>
        <v>0</v>
      </c>
      <c r="BL305" s="18" t="s">
        <v>126</v>
      </c>
      <c r="BM305" s="182" t="s">
        <v>525</v>
      </c>
    </row>
    <row r="306" s="2" customFormat="1">
      <c r="A306" s="37"/>
      <c r="B306" s="38"/>
      <c r="C306" s="37"/>
      <c r="D306" s="184" t="s">
        <v>133</v>
      </c>
      <c r="E306" s="37"/>
      <c r="F306" s="185" t="s">
        <v>526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133</v>
      </c>
      <c r="AU306" s="18" t="s">
        <v>86</v>
      </c>
    </row>
    <row r="307" s="13" customFormat="1">
      <c r="A307" s="13"/>
      <c r="B307" s="192"/>
      <c r="C307" s="13"/>
      <c r="D307" s="184" t="s">
        <v>158</v>
      </c>
      <c r="E307" s="193" t="s">
        <v>1</v>
      </c>
      <c r="F307" s="194" t="s">
        <v>527</v>
      </c>
      <c r="G307" s="13"/>
      <c r="H307" s="195">
        <v>4.5</v>
      </c>
      <c r="I307" s="196"/>
      <c r="J307" s="13"/>
      <c r="K307" s="13"/>
      <c r="L307" s="192"/>
      <c r="M307" s="197"/>
      <c r="N307" s="198"/>
      <c r="O307" s="198"/>
      <c r="P307" s="198"/>
      <c r="Q307" s="198"/>
      <c r="R307" s="198"/>
      <c r="S307" s="198"/>
      <c r="T307" s="19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3" t="s">
        <v>158</v>
      </c>
      <c r="AU307" s="193" t="s">
        <v>86</v>
      </c>
      <c r="AV307" s="13" t="s">
        <v>86</v>
      </c>
      <c r="AW307" s="13" t="s">
        <v>32</v>
      </c>
      <c r="AX307" s="13" t="s">
        <v>84</v>
      </c>
      <c r="AY307" s="193" t="s">
        <v>127</v>
      </c>
    </row>
    <row r="308" s="12" customFormat="1" ht="22.8" customHeight="1">
      <c r="A308" s="12"/>
      <c r="B308" s="158"/>
      <c r="C308" s="12"/>
      <c r="D308" s="159" t="s">
        <v>75</v>
      </c>
      <c r="E308" s="190" t="s">
        <v>140</v>
      </c>
      <c r="F308" s="190" t="s">
        <v>528</v>
      </c>
      <c r="G308" s="12"/>
      <c r="H308" s="12"/>
      <c r="I308" s="161"/>
      <c r="J308" s="191">
        <f>BK308</f>
        <v>0</v>
      </c>
      <c r="K308" s="12"/>
      <c r="L308" s="158"/>
      <c r="M308" s="163"/>
      <c r="N308" s="164"/>
      <c r="O308" s="164"/>
      <c r="P308" s="165">
        <f>SUM(P309:P315)</f>
        <v>0</v>
      </c>
      <c r="Q308" s="164"/>
      <c r="R308" s="165">
        <f>SUM(R309:R315)</f>
        <v>18.485720000000001</v>
      </c>
      <c r="S308" s="164"/>
      <c r="T308" s="166">
        <f>SUM(T309:T315)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9" t="s">
        <v>84</v>
      </c>
      <c r="AT308" s="167" t="s">
        <v>75</v>
      </c>
      <c r="AU308" s="167" t="s">
        <v>84</v>
      </c>
      <c r="AY308" s="159" t="s">
        <v>127</v>
      </c>
      <c r="BK308" s="168">
        <f>SUM(BK309:BK315)</f>
        <v>0</v>
      </c>
    </row>
    <row r="309" s="2" customFormat="1" ht="24.15" customHeight="1">
      <c r="A309" s="37"/>
      <c r="B309" s="169"/>
      <c r="C309" s="170" t="s">
        <v>529</v>
      </c>
      <c r="D309" s="170" t="s">
        <v>128</v>
      </c>
      <c r="E309" s="171" t="s">
        <v>530</v>
      </c>
      <c r="F309" s="172" t="s">
        <v>531</v>
      </c>
      <c r="G309" s="173" t="s">
        <v>319</v>
      </c>
      <c r="H309" s="174">
        <v>36</v>
      </c>
      <c r="I309" s="175"/>
      <c r="J309" s="176">
        <f>ROUND(I309*H309,2)</f>
        <v>0</v>
      </c>
      <c r="K309" s="177"/>
      <c r="L309" s="38"/>
      <c r="M309" s="178" t="s">
        <v>1</v>
      </c>
      <c r="N309" s="179" t="s">
        <v>41</v>
      </c>
      <c r="O309" s="76"/>
      <c r="P309" s="180">
        <f>O309*H309</f>
        <v>0</v>
      </c>
      <c r="Q309" s="180">
        <v>0.24127000000000001</v>
      </c>
      <c r="R309" s="180">
        <f>Q309*H309</f>
        <v>8.6857199999999999</v>
      </c>
      <c r="S309" s="180">
        <v>0</v>
      </c>
      <c r="T309" s="18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2" t="s">
        <v>126</v>
      </c>
      <c r="AT309" s="182" t="s">
        <v>128</v>
      </c>
      <c r="AU309" s="182" t="s">
        <v>86</v>
      </c>
      <c r="AY309" s="18" t="s">
        <v>127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8" t="s">
        <v>84</v>
      </c>
      <c r="BK309" s="183">
        <f>ROUND(I309*H309,2)</f>
        <v>0</v>
      </c>
      <c r="BL309" s="18" t="s">
        <v>126</v>
      </c>
      <c r="BM309" s="182" t="s">
        <v>532</v>
      </c>
    </row>
    <row r="310" s="2" customFormat="1">
      <c r="A310" s="37"/>
      <c r="B310" s="38"/>
      <c r="C310" s="37"/>
      <c r="D310" s="184" t="s">
        <v>133</v>
      </c>
      <c r="E310" s="37"/>
      <c r="F310" s="185" t="s">
        <v>533</v>
      </c>
      <c r="G310" s="37"/>
      <c r="H310" s="37"/>
      <c r="I310" s="186"/>
      <c r="J310" s="37"/>
      <c r="K310" s="37"/>
      <c r="L310" s="38"/>
      <c r="M310" s="187"/>
      <c r="N310" s="188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133</v>
      </c>
      <c r="AU310" s="18" t="s">
        <v>86</v>
      </c>
    </row>
    <row r="311" s="13" customFormat="1">
      <c r="A311" s="13"/>
      <c r="B311" s="192"/>
      <c r="C311" s="13"/>
      <c r="D311" s="184" t="s">
        <v>158</v>
      </c>
      <c r="E311" s="193" t="s">
        <v>1</v>
      </c>
      <c r="F311" s="194" t="s">
        <v>534</v>
      </c>
      <c r="G311" s="13"/>
      <c r="H311" s="195">
        <v>36</v>
      </c>
      <c r="I311" s="196"/>
      <c r="J311" s="13"/>
      <c r="K311" s="13"/>
      <c r="L311" s="192"/>
      <c r="M311" s="197"/>
      <c r="N311" s="198"/>
      <c r="O311" s="198"/>
      <c r="P311" s="198"/>
      <c r="Q311" s="198"/>
      <c r="R311" s="198"/>
      <c r="S311" s="198"/>
      <c r="T311" s="19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3" t="s">
        <v>158</v>
      </c>
      <c r="AU311" s="193" t="s">
        <v>86</v>
      </c>
      <c r="AV311" s="13" t="s">
        <v>86</v>
      </c>
      <c r="AW311" s="13" t="s">
        <v>32</v>
      </c>
      <c r="AX311" s="13" t="s">
        <v>84</v>
      </c>
      <c r="AY311" s="193" t="s">
        <v>127</v>
      </c>
    </row>
    <row r="312" s="2" customFormat="1" ht="16.5" customHeight="1">
      <c r="A312" s="37"/>
      <c r="B312" s="169"/>
      <c r="C312" s="219" t="s">
        <v>535</v>
      </c>
      <c r="D312" s="219" t="s">
        <v>344</v>
      </c>
      <c r="E312" s="220" t="s">
        <v>536</v>
      </c>
      <c r="F312" s="221" t="s">
        <v>537</v>
      </c>
      <c r="G312" s="222" t="s">
        <v>267</v>
      </c>
      <c r="H312" s="223">
        <v>175</v>
      </c>
      <c r="I312" s="224"/>
      <c r="J312" s="225">
        <f>ROUND(I312*H312,2)</f>
        <v>0</v>
      </c>
      <c r="K312" s="226"/>
      <c r="L312" s="227"/>
      <c r="M312" s="228" t="s">
        <v>1</v>
      </c>
      <c r="N312" s="229" t="s">
        <v>41</v>
      </c>
      <c r="O312" s="76"/>
      <c r="P312" s="180">
        <f>O312*H312</f>
        <v>0</v>
      </c>
      <c r="Q312" s="180">
        <v>0.056000000000000001</v>
      </c>
      <c r="R312" s="180">
        <f>Q312*H312</f>
        <v>9.8000000000000007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171</v>
      </c>
      <c r="AT312" s="182" t="s">
        <v>344</v>
      </c>
      <c r="AU312" s="182" t="s">
        <v>86</v>
      </c>
      <c r="AY312" s="18" t="s">
        <v>127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84</v>
      </c>
      <c r="BK312" s="183">
        <f>ROUND(I312*H312,2)</f>
        <v>0</v>
      </c>
      <c r="BL312" s="18" t="s">
        <v>126</v>
      </c>
      <c r="BM312" s="182" t="s">
        <v>538</v>
      </c>
    </row>
    <row r="313" s="2" customFormat="1">
      <c r="A313" s="37"/>
      <c r="B313" s="38"/>
      <c r="C313" s="37"/>
      <c r="D313" s="184" t="s">
        <v>133</v>
      </c>
      <c r="E313" s="37"/>
      <c r="F313" s="185" t="s">
        <v>537</v>
      </c>
      <c r="G313" s="37"/>
      <c r="H313" s="37"/>
      <c r="I313" s="186"/>
      <c r="J313" s="37"/>
      <c r="K313" s="37"/>
      <c r="L313" s="38"/>
      <c r="M313" s="187"/>
      <c r="N313" s="188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133</v>
      </c>
      <c r="AU313" s="18" t="s">
        <v>86</v>
      </c>
    </row>
    <row r="314" s="15" customFormat="1">
      <c r="A314" s="15"/>
      <c r="B314" s="212"/>
      <c r="C314" s="15"/>
      <c r="D314" s="184" t="s">
        <v>158</v>
      </c>
      <c r="E314" s="213" t="s">
        <v>1</v>
      </c>
      <c r="F314" s="214" t="s">
        <v>539</v>
      </c>
      <c r="G314" s="15"/>
      <c r="H314" s="213" t="s">
        <v>1</v>
      </c>
      <c r="I314" s="215"/>
      <c r="J314" s="15"/>
      <c r="K314" s="15"/>
      <c r="L314" s="212"/>
      <c r="M314" s="216"/>
      <c r="N314" s="217"/>
      <c r="O314" s="217"/>
      <c r="P314" s="217"/>
      <c r="Q314" s="217"/>
      <c r="R314" s="217"/>
      <c r="S314" s="217"/>
      <c r="T314" s="21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13" t="s">
        <v>158</v>
      </c>
      <c r="AU314" s="213" t="s">
        <v>86</v>
      </c>
      <c r="AV314" s="15" t="s">
        <v>84</v>
      </c>
      <c r="AW314" s="15" t="s">
        <v>32</v>
      </c>
      <c r="AX314" s="15" t="s">
        <v>76</v>
      </c>
      <c r="AY314" s="213" t="s">
        <v>127</v>
      </c>
    </row>
    <row r="315" s="13" customFormat="1">
      <c r="A315" s="13"/>
      <c r="B315" s="192"/>
      <c r="C315" s="13"/>
      <c r="D315" s="184" t="s">
        <v>158</v>
      </c>
      <c r="E315" s="193" t="s">
        <v>1</v>
      </c>
      <c r="F315" s="194" t="s">
        <v>414</v>
      </c>
      <c r="G315" s="13"/>
      <c r="H315" s="195">
        <v>175</v>
      </c>
      <c r="I315" s="196"/>
      <c r="J315" s="13"/>
      <c r="K315" s="13"/>
      <c r="L315" s="192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3" t="s">
        <v>158</v>
      </c>
      <c r="AU315" s="193" t="s">
        <v>86</v>
      </c>
      <c r="AV315" s="13" t="s">
        <v>86</v>
      </c>
      <c r="AW315" s="13" t="s">
        <v>32</v>
      </c>
      <c r="AX315" s="13" t="s">
        <v>84</v>
      </c>
      <c r="AY315" s="193" t="s">
        <v>127</v>
      </c>
    </row>
    <row r="316" s="12" customFormat="1" ht="22.8" customHeight="1">
      <c r="A316" s="12"/>
      <c r="B316" s="158"/>
      <c r="C316" s="12"/>
      <c r="D316" s="159" t="s">
        <v>75</v>
      </c>
      <c r="E316" s="190" t="s">
        <v>126</v>
      </c>
      <c r="F316" s="190" t="s">
        <v>540</v>
      </c>
      <c r="G316" s="12"/>
      <c r="H316" s="12"/>
      <c r="I316" s="161"/>
      <c r="J316" s="191">
        <f>BK316</f>
        <v>0</v>
      </c>
      <c r="K316" s="12"/>
      <c r="L316" s="158"/>
      <c r="M316" s="163"/>
      <c r="N316" s="164"/>
      <c r="O316" s="164"/>
      <c r="P316" s="165">
        <f>SUM(P317:P322)</f>
        <v>0</v>
      </c>
      <c r="Q316" s="164"/>
      <c r="R316" s="165">
        <f>SUM(R317:R322)</f>
        <v>1.8</v>
      </c>
      <c r="S316" s="164"/>
      <c r="T316" s="166">
        <f>SUM(T317:T322)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59" t="s">
        <v>84</v>
      </c>
      <c r="AT316" s="167" t="s">
        <v>75</v>
      </c>
      <c r="AU316" s="167" t="s">
        <v>84</v>
      </c>
      <c r="AY316" s="159" t="s">
        <v>127</v>
      </c>
      <c r="BK316" s="168">
        <f>SUM(BK317:BK322)</f>
        <v>0</v>
      </c>
    </row>
    <row r="317" s="2" customFormat="1" ht="24.15" customHeight="1">
      <c r="A317" s="37"/>
      <c r="B317" s="169"/>
      <c r="C317" s="170" t="s">
        <v>541</v>
      </c>
      <c r="D317" s="170" t="s">
        <v>128</v>
      </c>
      <c r="E317" s="171" t="s">
        <v>542</v>
      </c>
      <c r="F317" s="172" t="s">
        <v>543</v>
      </c>
      <c r="G317" s="173" t="s">
        <v>254</v>
      </c>
      <c r="H317" s="174">
        <v>1.575</v>
      </c>
      <c r="I317" s="175"/>
      <c r="J317" s="176">
        <f>ROUND(I317*H317,2)</f>
        <v>0</v>
      </c>
      <c r="K317" s="177"/>
      <c r="L317" s="38"/>
      <c r="M317" s="178" t="s">
        <v>1</v>
      </c>
      <c r="N317" s="179" t="s">
        <v>41</v>
      </c>
      <c r="O317" s="76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2" t="s">
        <v>126</v>
      </c>
      <c r="AT317" s="182" t="s">
        <v>128</v>
      </c>
      <c r="AU317" s="182" t="s">
        <v>86</v>
      </c>
      <c r="AY317" s="18" t="s">
        <v>127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8" t="s">
        <v>84</v>
      </c>
      <c r="BK317" s="183">
        <f>ROUND(I317*H317,2)</f>
        <v>0</v>
      </c>
      <c r="BL317" s="18" t="s">
        <v>126</v>
      </c>
      <c r="BM317" s="182" t="s">
        <v>544</v>
      </c>
    </row>
    <row r="318" s="2" customFormat="1">
      <c r="A318" s="37"/>
      <c r="B318" s="38"/>
      <c r="C318" s="37"/>
      <c r="D318" s="184" t="s">
        <v>133</v>
      </c>
      <c r="E318" s="37"/>
      <c r="F318" s="185" t="s">
        <v>545</v>
      </c>
      <c r="G318" s="37"/>
      <c r="H318" s="37"/>
      <c r="I318" s="186"/>
      <c r="J318" s="37"/>
      <c r="K318" s="37"/>
      <c r="L318" s="38"/>
      <c r="M318" s="187"/>
      <c r="N318" s="188"/>
      <c r="O318" s="76"/>
      <c r="P318" s="76"/>
      <c r="Q318" s="76"/>
      <c r="R318" s="76"/>
      <c r="S318" s="76"/>
      <c r="T318" s="7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8" t="s">
        <v>133</v>
      </c>
      <c r="AU318" s="18" t="s">
        <v>86</v>
      </c>
    </row>
    <row r="319" s="13" customFormat="1">
      <c r="A319" s="13"/>
      <c r="B319" s="192"/>
      <c r="C319" s="13"/>
      <c r="D319" s="184" t="s">
        <v>158</v>
      </c>
      <c r="E319" s="193" t="s">
        <v>1</v>
      </c>
      <c r="F319" s="194" t="s">
        <v>546</v>
      </c>
      <c r="G319" s="13"/>
      <c r="H319" s="195">
        <v>1.575</v>
      </c>
      <c r="I319" s="196"/>
      <c r="J319" s="13"/>
      <c r="K319" s="13"/>
      <c r="L319" s="192"/>
      <c r="M319" s="197"/>
      <c r="N319" s="198"/>
      <c r="O319" s="198"/>
      <c r="P319" s="198"/>
      <c r="Q319" s="198"/>
      <c r="R319" s="198"/>
      <c r="S319" s="198"/>
      <c r="T319" s="19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3" t="s">
        <v>158</v>
      </c>
      <c r="AU319" s="193" t="s">
        <v>86</v>
      </c>
      <c r="AV319" s="13" t="s">
        <v>86</v>
      </c>
      <c r="AW319" s="13" t="s">
        <v>32</v>
      </c>
      <c r="AX319" s="13" t="s">
        <v>84</v>
      </c>
      <c r="AY319" s="193" t="s">
        <v>127</v>
      </c>
    </row>
    <row r="320" s="2" customFormat="1" ht="24.15" customHeight="1">
      <c r="A320" s="37"/>
      <c r="B320" s="169"/>
      <c r="C320" s="170" t="s">
        <v>547</v>
      </c>
      <c r="D320" s="170" t="s">
        <v>128</v>
      </c>
      <c r="E320" s="171" t="s">
        <v>548</v>
      </c>
      <c r="F320" s="172" t="s">
        <v>549</v>
      </c>
      <c r="G320" s="173" t="s">
        <v>254</v>
      </c>
      <c r="H320" s="174">
        <v>4.5</v>
      </c>
      <c r="I320" s="175"/>
      <c r="J320" s="176">
        <f>ROUND(I320*H320,2)</f>
        <v>0</v>
      </c>
      <c r="K320" s="177"/>
      <c r="L320" s="38"/>
      <c r="M320" s="178" t="s">
        <v>1</v>
      </c>
      <c r="N320" s="179" t="s">
        <v>41</v>
      </c>
      <c r="O320" s="76"/>
      <c r="P320" s="180">
        <f>O320*H320</f>
        <v>0</v>
      </c>
      <c r="Q320" s="180">
        <v>0.40000000000000002</v>
      </c>
      <c r="R320" s="180">
        <f>Q320*H320</f>
        <v>1.8</v>
      </c>
      <c r="S320" s="180">
        <v>0</v>
      </c>
      <c r="T320" s="18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2" t="s">
        <v>126</v>
      </c>
      <c r="AT320" s="182" t="s">
        <v>128</v>
      </c>
      <c r="AU320" s="182" t="s">
        <v>86</v>
      </c>
      <c r="AY320" s="18" t="s">
        <v>127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8" t="s">
        <v>84</v>
      </c>
      <c r="BK320" s="183">
        <f>ROUND(I320*H320,2)</f>
        <v>0</v>
      </c>
      <c r="BL320" s="18" t="s">
        <v>126</v>
      </c>
      <c r="BM320" s="182" t="s">
        <v>550</v>
      </c>
    </row>
    <row r="321" s="2" customFormat="1">
      <c r="A321" s="37"/>
      <c r="B321" s="38"/>
      <c r="C321" s="37"/>
      <c r="D321" s="184" t="s">
        <v>133</v>
      </c>
      <c r="E321" s="37"/>
      <c r="F321" s="185" t="s">
        <v>551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133</v>
      </c>
      <c r="AU321" s="18" t="s">
        <v>86</v>
      </c>
    </row>
    <row r="322" s="13" customFormat="1">
      <c r="A322" s="13"/>
      <c r="B322" s="192"/>
      <c r="C322" s="13"/>
      <c r="D322" s="184" t="s">
        <v>158</v>
      </c>
      <c r="E322" s="193" t="s">
        <v>1</v>
      </c>
      <c r="F322" s="194" t="s">
        <v>552</v>
      </c>
      <c r="G322" s="13"/>
      <c r="H322" s="195">
        <v>4.5</v>
      </c>
      <c r="I322" s="196"/>
      <c r="J322" s="13"/>
      <c r="K322" s="13"/>
      <c r="L322" s="192"/>
      <c r="M322" s="197"/>
      <c r="N322" s="198"/>
      <c r="O322" s="198"/>
      <c r="P322" s="198"/>
      <c r="Q322" s="198"/>
      <c r="R322" s="198"/>
      <c r="S322" s="198"/>
      <c r="T322" s="19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3" t="s">
        <v>158</v>
      </c>
      <c r="AU322" s="193" t="s">
        <v>86</v>
      </c>
      <c r="AV322" s="13" t="s">
        <v>86</v>
      </c>
      <c r="AW322" s="13" t="s">
        <v>32</v>
      </c>
      <c r="AX322" s="13" t="s">
        <v>84</v>
      </c>
      <c r="AY322" s="193" t="s">
        <v>127</v>
      </c>
    </row>
    <row r="323" s="12" customFormat="1" ht="22.8" customHeight="1">
      <c r="A323" s="12"/>
      <c r="B323" s="158"/>
      <c r="C323" s="12"/>
      <c r="D323" s="159" t="s">
        <v>75</v>
      </c>
      <c r="E323" s="190" t="s">
        <v>86</v>
      </c>
      <c r="F323" s="190" t="s">
        <v>553</v>
      </c>
      <c r="G323" s="12"/>
      <c r="H323" s="12"/>
      <c r="I323" s="161"/>
      <c r="J323" s="191">
        <f>BK323</f>
        <v>0</v>
      </c>
      <c r="K323" s="12"/>
      <c r="L323" s="158"/>
      <c r="M323" s="163"/>
      <c r="N323" s="164"/>
      <c r="O323" s="164"/>
      <c r="P323" s="165">
        <f>SUM(P324:P330)</f>
        <v>0</v>
      </c>
      <c r="Q323" s="164"/>
      <c r="R323" s="165">
        <f>SUM(R324:R330)</f>
        <v>0.030900000000000004</v>
      </c>
      <c r="S323" s="164"/>
      <c r="T323" s="166">
        <f>SUM(T324:T330)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9" t="s">
        <v>84</v>
      </c>
      <c r="AT323" s="167" t="s">
        <v>75</v>
      </c>
      <c r="AU323" s="167" t="s">
        <v>84</v>
      </c>
      <c r="AY323" s="159" t="s">
        <v>127</v>
      </c>
      <c r="BK323" s="168">
        <f>SUM(BK324:BK330)</f>
        <v>0</v>
      </c>
    </row>
    <row r="324" s="2" customFormat="1" ht="16.5" customHeight="1">
      <c r="A324" s="37"/>
      <c r="B324" s="169"/>
      <c r="C324" s="170" t="s">
        <v>554</v>
      </c>
      <c r="D324" s="170" t="s">
        <v>128</v>
      </c>
      <c r="E324" s="171" t="s">
        <v>555</v>
      </c>
      <c r="F324" s="172" t="s">
        <v>556</v>
      </c>
      <c r="G324" s="173" t="s">
        <v>557</v>
      </c>
      <c r="H324" s="174">
        <v>30</v>
      </c>
      <c r="I324" s="175"/>
      <c r="J324" s="176">
        <f>ROUND(I324*H324,2)</f>
        <v>0</v>
      </c>
      <c r="K324" s="177"/>
      <c r="L324" s="38"/>
      <c r="M324" s="178" t="s">
        <v>1</v>
      </c>
      <c r="N324" s="179" t="s">
        <v>41</v>
      </c>
      <c r="O324" s="76"/>
      <c r="P324" s="180">
        <f>O324*H324</f>
        <v>0</v>
      </c>
      <c r="Q324" s="180">
        <v>0.0010300000000000001</v>
      </c>
      <c r="R324" s="180">
        <f>Q324*H324</f>
        <v>0.030900000000000004</v>
      </c>
      <c r="S324" s="180">
        <v>0</v>
      </c>
      <c r="T324" s="18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2" t="s">
        <v>126</v>
      </c>
      <c r="AT324" s="182" t="s">
        <v>128</v>
      </c>
      <c r="AU324" s="182" t="s">
        <v>86</v>
      </c>
      <c r="AY324" s="18" t="s">
        <v>127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8" t="s">
        <v>84</v>
      </c>
      <c r="BK324" s="183">
        <f>ROUND(I324*H324,2)</f>
        <v>0</v>
      </c>
      <c r="BL324" s="18" t="s">
        <v>126</v>
      </c>
      <c r="BM324" s="182" t="s">
        <v>558</v>
      </c>
    </row>
    <row r="325" s="2" customFormat="1">
      <c r="A325" s="37"/>
      <c r="B325" s="38"/>
      <c r="C325" s="37"/>
      <c r="D325" s="184" t="s">
        <v>133</v>
      </c>
      <c r="E325" s="37"/>
      <c r="F325" s="185" t="s">
        <v>556</v>
      </c>
      <c r="G325" s="37"/>
      <c r="H325" s="37"/>
      <c r="I325" s="186"/>
      <c r="J325" s="37"/>
      <c r="K325" s="37"/>
      <c r="L325" s="38"/>
      <c r="M325" s="187"/>
      <c r="N325" s="188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133</v>
      </c>
      <c r="AU325" s="18" t="s">
        <v>86</v>
      </c>
    </row>
    <row r="326" s="13" customFormat="1">
      <c r="A326" s="13"/>
      <c r="B326" s="192"/>
      <c r="C326" s="13"/>
      <c r="D326" s="184" t="s">
        <v>158</v>
      </c>
      <c r="E326" s="193" t="s">
        <v>1</v>
      </c>
      <c r="F326" s="194" t="s">
        <v>559</v>
      </c>
      <c r="G326" s="13"/>
      <c r="H326" s="195">
        <v>30</v>
      </c>
      <c r="I326" s="196"/>
      <c r="J326" s="13"/>
      <c r="K326" s="13"/>
      <c r="L326" s="192"/>
      <c r="M326" s="197"/>
      <c r="N326" s="198"/>
      <c r="O326" s="198"/>
      <c r="P326" s="198"/>
      <c r="Q326" s="198"/>
      <c r="R326" s="198"/>
      <c r="S326" s="198"/>
      <c r="T326" s="19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3" t="s">
        <v>158</v>
      </c>
      <c r="AU326" s="193" t="s">
        <v>86</v>
      </c>
      <c r="AV326" s="13" t="s">
        <v>86</v>
      </c>
      <c r="AW326" s="13" t="s">
        <v>32</v>
      </c>
      <c r="AX326" s="13" t="s">
        <v>76</v>
      </c>
      <c r="AY326" s="193" t="s">
        <v>127</v>
      </c>
    </row>
    <row r="327" s="14" customFormat="1">
      <c r="A327" s="14"/>
      <c r="B327" s="204"/>
      <c r="C327" s="14"/>
      <c r="D327" s="184" t="s">
        <v>158</v>
      </c>
      <c r="E327" s="205" t="s">
        <v>199</v>
      </c>
      <c r="F327" s="206" t="s">
        <v>259</v>
      </c>
      <c r="G327" s="14"/>
      <c r="H327" s="207">
        <v>30</v>
      </c>
      <c r="I327" s="208"/>
      <c r="J327" s="14"/>
      <c r="K327" s="14"/>
      <c r="L327" s="204"/>
      <c r="M327" s="209"/>
      <c r="N327" s="210"/>
      <c r="O327" s="210"/>
      <c r="P327" s="210"/>
      <c r="Q327" s="210"/>
      <c r="R327" s="210"/>
      <c r="S327" s="210"/>
      <c r="T327" s="21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5" t="s">
        <v>158</v>
      </c>
      <c r="AU327" s="205" t="s">
        <v>86</v>
      </c>
      <c r="AV327" s="14" t="s">
        <v>126</v>
      </c>
      <c r="AW327" s="14" t="s">
        <v>32</v>
      </c>
      <c r="AX327" s="14" t="s">
        <v>84</v>
      </c>
      <c r="AY327" s="205" t="s">
        <v>127</v>
      </c>
    </row>
    <row r="328" s="2" customFormat="1" ht="16.5" customHeight="1">
      <c r="A328" s="37"/>
      <c r="B328" s="169"/>
      <c r="C328" s="170" t="s">
        <v>560</v>
      </c>
      <c r="D328" s="170" t="s">
        <v>128</v>
      </c>
      <c r="E328" s="171" t="s">
        <v>561</v>
      </c>
      <c r="F328" s="172" t="s">
        <v>562</v>
      </c>
      <c r="G328" s="173" t="s">
        <v>557</v>
      </c>
      <c r="H328" s="174">
        <v>30</v>
      </c>
      <c r="I328" s="175"/>
      <c r="J328" s="176">
        <f>ROUND(I328*H328,2)</f>
        <v>0</v>
      </c>
      <c r="K328" s="177"/>
      <c r="L328" s="38"/>
      <c r="M328" s="178" t="s">
        <v>1</v>
      </c>
      <c r="N328" s="179" t="s">
        <v>41</v>
      </c>
      <c r="O328" s="76"/>
      <c r="P328" s="180">
        <f>O328*H328</f>
        <v>0</v>
      </c>
      <c r="Q328" s="180">
        <v>0</v>
      </c>
      <c r="R328" s="180">
        <f>Q328*H328</f>
        <v>0</v>
      </c>
      <c r="S328" s="180">
        <v>0</v>
      </c>
      <c r="T328" s="18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2" t="s">
        <v>126</v>
      </c>
      <c r="AT328" s="182" t="s">
        <v>128</v>
      </c>
      <c r="AU328" s="182" t="s">
        <v>86</v>
      </c>
      <c r="AY328" s="18" t="s">
        <v>127</v>
      </c>
      <c r="BE328" s="183">
        <f>IF(N328="základní",J328,0)</f>
        <v>0</v>
      </c>
      <c r="BF328" s="183">
        <f>IF(N328="snížená",J328,0)</f>
        <v>0</v>
      </c>
      <c r="BG328" s="183">
        <f>IF(N328="zákl. přenesená",J328,0)</f>
        <v>0</v>
      </c>
      <c r="BH328" s="183">
        <f>IF(N328="sníž. přenesená",J328,0)</f>
        <v>0</v>
      </c>
      <c r="BI328" s="183">
        <f>IF(N328="nulová",J328,0)</f>
        <v>0</v>
      </c>
      <c r="BJ328" s="18" t="s">
        <v>84</v>
      </c>
      <c r="BK328" s="183">
        <f>ROUND(I328*H328,2)</f>
        <v>0</v>
      </c>
      <c r="BL328" s="18" t="s">
        <v>126</v>
      </c>
      <c r="BM328" s="182" t="s">
        <v>563</v>
      </c>
    </row>
    <row r="329" s="2" customFormat="1">
      <c r="A329" s="37"/>
      <c r="B329" s="38"/>
      <c r="C329" s="37"/>
      <c r="D329" s="184" t="s">
        <v>133</v>
      </c>
      <c r="E329" s="37"/>
      <c r="F329" s="185" t="s">
        <v>562</v>
      </c>
      <c r="G329" s="37"/>
      <c r="H329" s="37"/>
      <c r="I329" s="186"/>
      <c r="J329" s="37"/>
      <c r="K329" s="37"/>
      <c r="L329" s="38"/>
      <c r="M329" s="187"/>
      <c r="N329" s="188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133</v>
      </c>
      <c r="AU329" s="18" t="s">
        <v>86</v>
      </c>
    </row>
    <row r="330" s="13" customFormat="1">
      <c r="A330" s="13"/>
      <c r="B330" s="192"/>
      <c r="C330" s="13"/>
      <c r="D330" s="184" t="s">
        <v>158</v>
      </c>
      <c r="E330" s="193" t="s">
        <v>1</v>
      </c>
      <c r="F330" s="194" t="s">
        <v>199</v>
      </c>
      <c r="G330" s="13"/>
      <c r="H330" s="195">
        <v>30</v>
      </c>
      <c r="I330" s="196"/>
      <c r="J330" s="13"/>
      <c r="K330" s="13"/>
      <c r="L330" s="192"/>
      <c r="M330" s="197"/>
      <c r="N330" s="198"/>
      <c r="O330" s="198"/>
      <c r="P330" s="198"/>
      <c r="Q330" s="198"/>
      <c r="R330" s="198"/>
      <c r="S330" s="198"/>
      <c r="T330" s="19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3" t="s">
        <v>158</v>
      </c>
      <c r="AU330" s="193" t="s">
        <v>86</v>
      </c>
      <c r="AV330" s="13" t="s">
        <v>86</v>
      </c>
      <c r="AW330" s="13" t="s">
        <v>32</v>
      </c>
      <c r="AX330" s="13" t="s">
        <v>84</v>
      </c>
      <c r="AY330" s="193" t="s">
        <v>127</v>
      </c>
    </row>
    <row r="331" s="12" customFormat="1" ht="22.8" customHeight="1">
      <c r="A331" s="12"/>
      <c r="B331" s="158"/>
      <c r="C331" s="12"/>
      <c r="D331" s="159" t="s">
        <v>75</v>
      </c>
      <c r="E331" s="190" t="s">
        <v>150</v>
      </c>
      <c r="F331" s="190" t="s">
        <v>564</v>
      </c>
      <c r="G331" s="12"/>
      <c r="H331" s="12"/>
      <c r="I331" s="161"/>
      <c r="J331" s="191">
        <f>BK331</f>
        <v>0</v>
      </c>
      <c r="K331" s="12"/>
      <c r="L331" s="158"/>
      <c r="M331" s="163"/>
      <c r="N331" s="164"/>
      <c r="O331" s="164"/>
      <c r="P331" s="165">
        <f>SUM(P332:P368)</f>
        <v>0</v>
      </c>
      <c r="Q331" s="164"/>
      <c r="R331" s="165">
        <f>SUM(R332:R368)</f>
        <v>66.578255999999996</v>
      </c>
      <c r="S331" s="164"/>
      <c r="T331" s="166">
        <f>SUM(T332:T368)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59" t="s">
        <v>84</v>
      </c>
      <c r="AT331" s="167" t="s">
        <v>75</v>
      </c>
      <c r="AU331" s="167" t="s">
        <v>84</v>
      </c>
      <c r="AY331" s="159" t="s">
        <v>127</v>
      </c>
      <c r="BK331" s="168">
        <f>SUM(BK332:BK368)</f>
        <v>0</v>
      </c>
    </row>
    <row r="332" s="2" customFormat="1" ht="24.15" customHeight="1">
      <c r="A332" s="37"/>
      <c r="B332" s="169"/>
      <c r="C332" s="170" t="s">
        <v>565</v>
      </c>
      <c r="D332" s="170" t="s">
        <v>128</v>
      </c>
      <c r="E332" s="171" t="s">
        <v>566</v>
      </c>
      <c r="F332" s="172" t="s">
        <v>567</v>
      </c>
      <c r="G332" s="173" t="s">
        <v>254</v>
      </c>
      <c r="H332" s="174">
        <v>288.36000000000001</v>
      </c>
      <c r="I332" s="175"/>
      <c r="J332" s="176">
        <f>ROUND(I332*H332,2)</f>
        <v>0</v>
      </c>
      <c r="K332" s="177"/>
      <c r="L332" s="38"/>
      <c r="M332" s="178" t="s">
        <v>1</v>
      </c>
      <c r="N332" s="179" t="s">
        <v>41</v>
      </c>
      <c r="O332" s="76"/>
      <c r="P332" s="180">
        <f>O332*H332</f>
        <v>0</v>
      </c>
      <c r="Q332" s="180">
        <v>0</v>
      </c>
      <c r="R332" s="180">
        <f>Q332*H332</f>
        <v>0</v>
      </c>
      <c r="S332" s="180">
        <v>0</v>
      </c>
      <c r="T332" s="18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2" t="s">
        <v>126</v>
      </c>
      <c r="AT332" s="182" t="s">
        <v>128</v>
      </c>
      <c r="AU332" s="182" t="s">
        <v>86</v>
      </c>
      <c r="AY332" s="18" t="s">
        <v>127</v>
      </c>
      <c r="BE332" s="183">
        <f>IF(N332="základní",J332,0)</f>
        <v>0</v>
      </c>
      <c r="BF332" s="183">
        <f>IF(N332="snížená",J332,0)</f>
        <v>0</v>
      </c>
      <c r="BG332" s="183">
        <f>IF(N332="zákl. přenesená",J332,0)</f>
        <v>0</v>
      </c>
      <c r="BH332" s="183">
        <f>IF(N332="sníž. přenesená",J332,0)</f>
        <v>0</v>
      </c>
      <c r="BI332" s="183">
        <f>IF(N332="nulová",J332,0)</f>
        <v>0</v>
      </c>
      <c r="BJ332" s="18" t="s">
        <v>84</v>
      </c>
      <c r="BK332" s="183">
        <f>ROUND(I332*H332,2)</f>
        <v>0</v>
      </c>
      <c r="BL332" s="18" t="s">
        <v>126</v>
      </c>
      <c r="BM332" s="182" t="s">
        <v>568</v>
      </c>
    </row>
    <row r="333" s="2" customFormat="1">
      <c r="A333" s="37"/>
      <c r="B333" s="38"/>
      <c r="C333" s="37"/>
      <c r="D333" s="184" t="s">
        <v>133</v>
      </c>
      <c r="E333" s="37"/>
      <c r="F333" s="185" t="s">
        <v>569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133</v>
      </c>
      <c r="AU333" s="18" t="s">
        <v>86</v>
      </c>
    </row>
    <row r="334" s="15" customFormat="1">
      <c r="A334" s="15"/>
      <c r="B334" s="212"/>
      <c r="C334" s="15"/>
      <c r="D334" s="184" t="s">
        <v>158</v>
      </c>
      <c r="E334" s="213" t="s">
        <v>1</v>
      </c>
      <c r="F334" s="214" t="s">
        <v>570</v>
      </c>
      <c r="G334" s="15"/>
      <c r="H334" s="213" t="s">
        <v>1</v>
      </c>
      <c r="I334" s="215"/>
      <c r="J334" s="15"/>
      <c r="K334" s="15"/>
      <c r="L334" s="212"/>
      <c r="M334" s="216"/>
      <c r="N334" s="217"/>
      <c r="O334" s="217"/>
      <c r="P334" s="217"/>
      <c r="Q334" s="217"/>
      <c r="R334" s="217"/>
      <c r="S334" s="217"/>
      <c r="T334" s="21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13" t="s">
        <v>158</v>
      </c>
      <c r="AU334" s="213" t="s">
        <v>86</v>
      </c>
      <c r="AV334" s="15" t="s">
        <v>84</v>
      </c>
      <c r="AW334" s="15" t="s">
        <v>32</v>
      </c>
      <c r="AX334" s="15" t="s">
        <v>76</v>
      </c>
      <c r="AY334" s="213" t="s">
        <v>127</v>
      </c>
    </row>
    <row r="335" s="13" customFormat="1">
      <c r="A335" s="13"/>
      <c r="B335" s="192"/>
      <c r="C335" s="13"/>
      <c r="D335" s="184" t="s">
        <v>158</v>
      </c>
      <c r="E335" s="193" t="s">
        <v>1</v>
      </c>
      <c r="F335" s="194" t="s">
        <v>571</v>
      </c>
      <c r="G335" s="13"/>
      <c r="H335" s="195">
        <v>288.36000000000001</v>
      </c>
      <c r="I335" s="196"/>
      <c r="J335" s="13"/>
      <c r="K335" s="13"/>
      <c r="L335" s="192"/>
      <c r="M335" s="197"/>
      <c r="N335" s="198"/>
      <c r="O335" s="198"/>
      <c r="P335" s="198"/>
      <c r="Q335" s="198"/>
      <c r="R335" s="198"/>
      <c r="S335" s="198"/>
      <c r="T335" s="19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3" t="s">
        <v>158</v>
      </c>
      <c r="AU335" s="193" t="s">
        <v>86</v>
      </c>
      <c r="AV335" s="13" t="s">
        <v>86</v>
      </c>
      <c r="AW335" s="13" t="s">
        <v>32</v>
      </c>
      <c r="AX335" s="13" t="s">
        <v>84</v>
      </c>
      <c r="AY335" s="193" t="s">
        <v>127</v>
      </c>
    </row>
    <row r="336" s="2" customFormat="1" ht="16.5" customHeight="1">
      <c r="A336" s="37"/>
      <c r="B336" s="169"/>
      <c r="C336" s="170" t="s">
        <v>572</v>
      </c>
      <c r="D336" s="170" t="s">
        <v>128</v>
      </c>
      <c r="E336" s="171" t="s">
        <v>573</v>
      </c>
      <c r="F336" s="172" t="s">
        <v>574</v>
      </c>
      <c r="G336" s="173" t="s">
        <v>338</v>
      </c>
      <c r="H336" s="174">
        <v>31</v>
      </c>
      <c r="I336" s="175"/>
      <c r="J336" s="176">
        <f>ROUND(I336*H336,2)</f>
        <v>0</v>
      </c>
      <c r="K336" s="177"/>
      <c r="L336" s="38"/>
      <c r="M336" s="178" t="s">
        <v>1</v>
      </c>
      <c r="N336" s="179" t="s">
        <v>41</v>
      </c>
      <c r="O336" s="76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2" t="s">
        <v>126</v>
      </c>
      <c r="AT336" s="182" t="s">
        <v>128</v>
      </c>
      <c r="AU336" s="182" t="s">
        <v>86</v>
      </c>
      <c r="AY336" s="18" t="s">
        <v>127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18" t="s">
        <v>84</v>
      </c>
      <c r="BK336" s="183">
        <f>ROUND(I336*H336,2)</f>
        <v>0</v>
      </c>
      <c r="BL336" s="18" t="s">
        <v>126</v>
      </c>
      <c r="BM336" s="182" t="s">
        <v>575</v>
      </c>
    </row>
    <row r="337" s="2" customFormat="1">
      <c r="A337" s="37"/>
      <c r="B337" s="38"/>
      <c r="C337" s="37"/>
      <c r="D337" s="184" t="s">
        <v>133</v>
      </c>
      <c r="E337" s="37"/>
      <c r="F337" s="185" t="s">
        <v>576</v>
      </c>
      <c r="G337" s="37"/>
      <c r="H337" s="37"/>
      <c r="I337" s="186"/>
      <c r="J337" s="37"/>
      <c r="K337" s="37"/>
      <c r="L337" s="38"/>
      <c r="M337" s="187"/>
      <c r="N337" s="188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133</v>
      </c>
      <c r="AU337" s="18" t="s">
        <v>86</v>
      </c>
    </row>
    <row r="338" s="13" customFormat="1">
      <c r="A338" s="13"/>
      <c r="B338" s="192"/>
      <c r="C338" s="13"/>
      <c r="D338" s="184" t="s">
        <v>158</v>
      </c>
      <c r="E338" s="193" t="s">
        <v>577</v>
      </c>
      <c r="F338" s="194" t="s">
        <v>578</v>
      </c>
      <c r="G338" s="13"/>
      <c r="H338" s="195">
        <v>31</v>
      </c>
      <c r="I338" s="196"/>
      <c r="J338" s="13"/>
      <c r="K338" s="13"/>
      <c r="L338" s="192"/>
      <c r="M338" s="197"/>
      <c r="N338" s="198"/>
      <c r="O338" s="198"/>
      <c r="P338" s="198"/>
      <c r="Q338" s="198"/>
      <c r="R338" s="198"/>
      <c r="S338" s="198"/>
      <c r="T338" s="19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3" t="s">
        <v>158</v>
      </c>
      <c r="AU338" s="193" t="s">
        <v>86</v>
      </c>
      <c r="AV338" s="13" t="s">
        <v>86</v>
      </c>
      <c r="AW338" s="13" t="s">
        <v>32</v>
      </c>
      <c r="AX338" s="13" t="s">
        <v>84</v>
      </c>
      <c r="AY338" s="193" t="s">
        <v>127</v>
      </c>
    </row>
    <row r="339" s="2" customFormat="1" ht="33" customHeight="1">
      <c r="A339" s="37"/>
      <c r="B339" s="169"/>
      <c r="C339" s="170" t="s">
        <v>579</v>
      </c>
      <c r="D339" s="170" t="s">
        <v>128</v>
      </c>
      <c r="E339" s="171" t="s">
        <v>580</v>
      </c>
      <c r="F339" s="172" t="s">
        <v>581</v>
      </c>
      <c r="G339" s="173" t="s">
        <v>254</v>
      </c>
      <c r="H339" s="174">
        <v>28.199999999999999</v>
      </c>
      <c r="I339" s="175"/>
      <c r="J339" s="176">
        <f>ROUND(I339*H339,2)</f>
        <v>0</v>
      </c>
      <c r="K339" s="177"/>
      <c r="L339" s="38"/>
      <c r="M339" s="178" t="s">
        <v>1</v>
      </c>
      <c r="N339" s="179" t="s">
        <v>41</v>
      </c>
      <c r="O339" s="76"/>
      <c r="P339" s="180">
        <f>O339*H339</f>
        <v>0</v>
      </c>
      <c r="Q339" s="180">
        <v>0.20745</v>
      </c>
      <c r="R339" s="180">
        <f>Q339*H339</f>
        <v>5.8500899999999998</v>
      </c>
      <c r="S339" s="180">
        <v>0</v>
      </c>
      <c r="T339" s="18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2" t="s">
        <v>126</v>
      </c>
      <c r="AT339" s="182" t="s">
        <v>128</v>
      </c>
      <c r="AU339" s="182" t="s">
        <v>86</v>
      </c>
      <c r="AY339" s="18" t="s">
        <v>127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8" t="s">
        <v>84</v>
      </c>
      <c r="BK339" s="183">
        <f>ROUND(I339*H339,2)</f>
        <v>0</v>
      </c>
      <c r="BL339" s="18" t="s">
        <v>126</v>
      </c>
      <c r="BM339" s="182" t="s">
        <v>582</v>
      </c>
    </row>
    <row r="340" s="2" customFormat="1">
      <c r="A340" s="37"/>
      <c r="B340" s="38"/>
      <c r="C340" s="37"/>
      <c r="D340" s="184" t="s">
        <v>133</v>
      </c>
      <c r="E340" s="37"/>
      <c r="F340" s="185" t="s">
        <v>583</v>
      </c>
      <c r="G340" s="37"/>
      <c r="H340" s="37"/>
      <c r="I340" s="186"/>
      <c r="J340" s="37"/>
      <c r="K340" s="37"/>
      <c r="L340" s="38"/>
      <c r="M340" s="187"/>
      <c r="N340" s="188"/>
      <c r="O340" s="76"/>
      <c r="P340" s="76"/>
      <c r="Q340" s="76"/>
      <c r="R340" s="76"/>
      <c r="S340" s="76"/>
      <c r="T340" s="7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8" t="s">
        <v>133</v>
      </c>
      <c r="AU340" s="18" t="s">
        <v>86</v>
      </c>
    </row>
    <row r="341" s="13" customFormat="1">
      <c r="A341" s="13"/>
      <c r="B341" s="192"/>
      <c r="C341" s="13"/>
      <c r="D341" s="184" t="s">
        <v>158</v>
      </c>
      <c r="E341" s="193" t="s">
        <v>1</v>
      </c>
      <c r="F341" s="194" t="s">
        <v>584</v>
      </c>
      <c r="G341" s="13"/>
      <c r="H341" s="195">
        <v>28.199999999999999</v>
      </c>
      <c r="I341" s="196"/>
      <c r="J341" s="13"/>
      <c r="K341" s="13"/>
      <c r="L341" s="192"/>
      <c r="M341" s="197"/>
      <c r="N341" s="198"/>
      <c r="O341" s="198"/>
      <c r="P341" s="198"/>
      <c r="Q341" s="198"/>
      <c r="R341" s="198"/>
      <c r="S341" s="198"/>
      <c r="T341" s="19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3" t="s">
        <v>158</v>
      </c>
      <c r="AU341" s="193" t="s">
        <v>86</v>
      </c>
      <c r="AV341" s="13" t="s">
        <v>86</v>
      </c>
      <c r="AW341" s="13" t="s">
        <v>32</v>
      </c>
      <c r="AX341" s="13" t="s">
        <v>84</v>
      </c>
      <c r="AY341" s="193" t="s">
        <v>127</v>
      </c>
    </row>
    <row r="342" s="2" customFormat="1" ht="33" customHeight="1">
      <c r="A342" s="37"/>
      <c r="B342" s="169"/>
      <c r="C342" s="170" t="s">
        <v>585</v>
      </c>
      <c r="D342" s="170" t="s">
        <v>128</v>
      </c>
      <c r="E342" s="171" t="s">
        <v>586</v>
      </c>
      <c r="F342" s="172" t="s">
        <v>587</v>
      </c>
      <c r="G342" s="173" t="s">
        <v>254</v>
      </c>
      <c r="H342" s="174">
        <v>249</v>
      </c>
      <c r="I342" s="175"/>
      <c r="J342" s="176">
        <f>ROUND(I342*H342,2)</f>
        <v>0</v>
      </c>
      <c r="K342" s="177"/>
      <c r="L342" s="38"/>
      <c r="M342" s="178" t="s">
        <v>1</v>
      </c>
      <c r="N342" s="179" t="s">
        <v>41</v>
      </c>
      <c r="O342" s="76"/>
      <c r="P342" s="180">
        <f>O342*H342</f>
        <v>0</v>
      </c>
      <c r="Q342" s="180">
        <v>0.089219999999999994</v>
      </c>
      <c r="R342" s="180">
        <f>Q342*H342</f>
        <v>22.215779999999999</v>
      </c>
      <c r="S342" s="180">
        <v>0</v>
      </c>
      <c r="T342" s="18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2" t="s">
        <v>126</v>
      </c>
      <c r="AT342" s="182" t="s">
        <v>128</v>
      </c>
      <c r="AU342" s="182" t="s">
        <v>86</v>
      </c>
      <c r="AY342" s="18" t="s">
        <v>127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8" t="s">
        <v>84</v>
      </c>
      <c r="BK342" s="183">
        <f>ROUND(I342*H342,2)</f>
        <v>0</v>
      </c>
      <c r="BL342" s="18" t="s">
        <v>126</v>
      </c>
      <c r="BM342" s="182" t="s">
        <v>588</v>
      </c>
    </row>
    <row r="343" s="2" customFormat="1">
      <c r="A343" s="37"/>
      <c r="B343" s="38"/>
      <c r="C343" s="37"/>
      <c r="D343" s="184" t="s">
        <v>133</v>
      </c>
      <c r="E343" s="37"/>
      <c r="F343" s="185" t="s">
        <v>589</v>
      </c>
      <c r="G343" s="37"/>
      <c r="H343" s="37"/>
      <c r="I343" s="186"/>
      <c r="J343" s="37"/>
      <c r="K343" s="37"/>
      <c r="L343" s="38"/>
      <c r="M343" s="187"/>
      <c r="N343" s="188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133</v>
      </c>
      <c r="AU343" s="18" t="s">
        <v>86</v>
      </c>
    </row>
    <row r="344" s="13" customFormat="1">
      <c r="A344" s="13"/>
      <c r="B344" s="192"/>
      <c r="C344" s="13"/>
      <c r="D344" s="184" t="s">
        <v>158</v>
      </c>
      <c r="E344" s="193" t="s">
        <v>1</v>
      </c>
      <c r="F344" s="194" t="s">
        <v>590</v>
      </c>
      <c r="G344" s="13"/>
      <c r="H344" s="195">
        <v>249</v>
      </c>
      <c r="I344" s="196"/>
      <c r="J344" s="13"/>
      <c r="K344" s="13"/>
      <c r="L344" s="192"/>
      <c r="M344" s="197"/>
      <c r="N344" s="198"/>
      <c r="O344" s="198"/>
      <c r="P344" s="198"/>
      <c r="Q344" s="198"/>
      <c r="R344" s="198"/>
      <c r="S344" s="198"/>
      <c r="T344" s="19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3" t="s">
        <v>158</v>
      </c>
      <c r="AU344" s="193" t="s">
        <v>86</v>
      </c>
      <c r="AV344" s="13" t="s">
        <v>86</v>
      </c>
      <c r="AW344" s="13" t="s">
        <v>32</v>
      </c>
      <c r="AX344" s="13" t="s">
        <v>84</v>
      </c>
      <c r="AY344" s="193" t="s">
        <v>127</v>
      </c>
    </row>
    <row r="345" s="2" customFormat="1" ht="24.15" customHeight="1">
      <c r="A345" s="37"/>
      <c r="B345" s="169"/>
      <c r="C345" s="219" t="s">
        <v>591</v>
      </c>
      <c r="D345" s="219" t="s">
        <v>344</v>
      </c>
      <c r="E345" s="220" t="s">
        <v>592</v>
      </c>
      <c r="F345" s="221" t="s">
        <v>593</v>
      </c>
      <c r="G345" s="222" t="s">
        <v>254</v>
      </c>
      <c r="H345" s="223">
        <v>14.789999999999999</v>
      </c>
      <c r="I345" s="224"/>
      <c r="J345" s="225">
        <f>ROUND(I345*H345,2)</f>
        <v>0</v>
      </c>
      <c r="K345" s="226"/>
      <c r="L345" s="227"/>
      <c r="M345" s="228" t="s">
        <v>1</v>
      </c>
      <c r="N345" s="229" t="s">
        <v>41</v>
      </c>
      <c r="O345" s="76"/>
      <c r="P345" s="180">
        <f>O345*H345</f>
        <v>0</v>
      </c>
      <c r="Q345" s="180">
        <v>0.13100000000000001</v>
      </c>
      <c r="R345" s="180">
        <f>Q345*H345</f>
        <v>1.9374899999999999</v>
      </c>
      <c r="S345" s="180">
        <v>0</v>
      </c>
      <c r="T345" s="18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2" t="s">
        <v>171</v>
      </c>
      <c r="AT345" s="182" t="s">
        <v>344</v>
      </c>
      <c r="AU345" s="182" t="s">
        <v>86</v>
      </c>
      <c r="AY345" s="18" t="s">
        <v>127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8" t="s">
        <v>84</v>
      </c>
      <c r="BK345" s="183">
        <f>ROUND(I345*H345,2)</f>
        <v>0</v>
      </c>
      <c r="BL345" s="18" t="s">
        <v>126</v>
      </c>
      <c r="BM345" s="182" t="s">
        <v>594</v>
      </c>
    </row>
    <row r="346" s="2" customFormat="1">
      <c r="A346" s="37"/>
      <c r="B346" s="38"/>
      <c r="C346" s="37"/>
      <c r="D346" s="184" t="s">
        <v>133</v>
      </c>
      <c r="E346" s="37"/>
      <c r="F346" s="185" t="s">
        <v>595</v>
      </c>
      <c r="G346" s="37"/>
      <c r="H346" s="37"/>
      <c r="I346" s="186"/>
      <c r="J346" s="37"/>
      <c r="K346" s="37"/>
      <c r="L346" s="38"/>
      <c r="M346" s="187"/>
      <c r="N346" s="188"/>
      <c r="O346" s="76"/>
      <c r="P346" s="76"/>
      <c r="Q346" s="76"/>
      <c r="R346" s="76"/>
      <c r="S346" s="76"/>
      <c r="T346" s="7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8" t="s">
        <v>133</v>
      </c>
      <c r="AU346" s="18" t="s">
        <v>86</v>
      </c>
    </row>
    <row r="347" s="15" customFormat="1">
      <c r="A347" s="15"/>
      <c r="B347" s="212"/>
      <c r="C347" s="15"/>
      <c r="D347" s="184" t="s">
        <v>158</v>
      </c>
      <c r="E347" s="213" t="s">
        <v>1</v>
      </c>
      <c r="F347" s="214" t="s">
        <v>596</v>
      </c>
      <c r="G347" s="15"/>
      <c r="H347" s="213" t="s">
        <v>1</v>
      </c>
      <c r="I347" s="215"/>
      <c r="J347" s="15"/>
      <c r="K347" s="15"/>
      <c r="L347" s="212"/>
      <c r="M347" s="216"/>
      <c r="N347" s="217"/>
      <c r="O347" s="217"/>
      <c r="P347" s="217"/>
      <c r="Q347" s="217"/>
      <c r="R347" s="217"/>
      <c r="S347" s="217"/>
      <c r="T347" s="21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13" t="s">
        <v>158</v>
      </c>
      <c r="AU347" s="213" t="s">
        <v>86</v>
      </c>
      <c r="AV347" s="15" t="s">
        <v>84</v>
      </c>
      <c r="AW347" s="15" t="s">
        <v>32</v>
      </c>
      <c r="AX347" s="15" t="s">
        <v>76</v>
      </c>
      <c r="AY347" s="213" t="s">
        <v>127</v>
      </c>
    </row>
    <row r="348" s="13" customFormat="1">
      <c r="A348" s="13"/>
      <c r="B348" s="192"/>
      <c r="C348" s="13"/>
      <c r="D348" s="184" t="s">
        <v>158</v>
      </c>
      <c r="E348" s="193" t="s">
        <v>1</v>
      </c>
      <c r="F348" s="194" t="s">
        <v>597</v>
      </c>
      <c r="G348" s="13"/>
      <c r="H348" s="195">
        <v>14.5</v>
      </c>
      <c r="I348" s="196"/>
      <c r="J348" s="13"/>
      <c r="K348" s="13"/>
      <c r="L348" s="192"/>
      <c r="M348" s="197"/>
      <c r="N348" s="198"/>
      <c r="O348" s="198"/>
      <c r="P348" s="198"/>
      <c r="Q348" s="198"/>
      <c r="R348" s="198"/>
      <c r="S348" s="198"/>
      <c r="T348" s="19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3" t="s">
        <v>158</v>
      </c>
      <c r="AU348" s="193" t="s">
        <v>86</v>
      </c>
      <c r="AV348" s="13" t="s">
        <v>86</v>
      </c>
      <c r="AW348" s="13" t="s">
        <v>32</v>
      </c>
      <c r="AX348" s="13" t="s">
        <v>84</v>
      </c>
      <c r="AY348" s="193" t="s">
        <v>127</v>
      </c>
    </row>
    <row r="349" s="13" customFormat="1">
      <c r="A349" s="13"/>
      <c r="B349" s="192"/>
      <c r="C349" s="13"/>
      <c r="D349" s="184" t="s">
        <v>158</v>
      </c>
      <c r="E349" s="13"/>
      <c r="F349" s="194" t="s">
        <v>598</v>
      </c>
      <c r="G349" s="13"/>
      <c r="H349" s="195">
        <v>14.789999999999999</v>
      </c>
      <c r="I349" s="196"/>
      <c r="J349" s="13"/>
      <c r="K349" s="13"/>
      <c r="L349" s="192"/>
      <c r="M349" s="197"/>
      <c r="N349" s="198"/>
      <c r="O349" s="198"/>
      <c r="P349" s="198"/>
      <c r="Q349" s="198"/>
      <c r="R349" s="198"/>
      <c r="S349" s="198"/>
      <c r="T349" s="19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3" t="s">
        <v>158</v>
      </c>
      <c r="AU349" s="193" t="s">
        <v>86</v>
      </c>
      <c r="AV349" s="13" t="s">
        <v>86</v>
      </c>
      <c r="AW349" s="13" t="s">
        <v>3</v>
      </c>
      <c r="AX349" s="13" t="s">
        <v>84</v>
      </c>
      <c r="AY349" s="193" t="s">
        <v>127</v>
      </c>
    </row>
    <row r="350" s="2" customFormat="1" ht="21.75" customHeight="1">
      <c r="A350" s="37"/>
      <c r="B350" s="169"/>
      <c r="C350" s="219" t="s">
        <v>599</v>
      </c>
      <c r="D350" s="219" t="s">
        <v>344</v>
      </c>
      <c r="E350" s="220" t="s">
        <v>600</v>
      </c>
      <c r="F350" s="221" t="s">
        <v>601</v>
      </c>
      <c r="G350" s="222" t="s">
        <v>254</v>
      </c>
      <c r="H350" s="223">
        <v>220.31999999999999</v>
      </c>
      <c r="I350" s="224"/>
      <c r="J350" s="225">
        <f>ROUND(I350*H350,2)</f>
        <v>0</v>
      </c>
      <c r="K350" s="226"/>
      <c r="L350" s="227"/>
      <c r="M350" s="228" t="s">
        <v>1</v>
      </c>
      <c r="N350" s="229" t="s">
        <v>41</v>
      </c>
      <c r="O350" s="76"/>
      <c r="P350" s="180">
        <f>O350*H350</f>
        <v>0</v>
      </c>
      <c r="Q350" s="180">
        <v>0.13100000000000001</v>
      </c>
      <c r="R350" s="180">
        <f>Q350*H350</f>
        <v>28.861920000000001</v>
      </c>
      <c r="S350" s="180">
        <v>0</v>
      </c>
      <c r="T350" s="18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2" t="s">
        <v>171</v>
      </c>
      <c r="AT350" s="182" t="s">
        <v>344</v>
      </c>
      <c r="AU350" s="182" t="s">
        <v>86</v>
      </c>
      <c r="AY350" s="18" t="s">
        <v>127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8" t="s">
        <v>84</v>
      </c>
      <c r="BK350" s="183">
        <f>ROUND(I350*H350,2)</f>
        <v>0</v>
      </c>
      <c r="BL350" s="18" t="s">
        <v>126</v>
      </c>
      <c r="BM350" s="182" t="s">
        <v>602</v>
      </c>
    </row>
    <row r="351" s="2" customFormat="1">
      <c r="A351" s="37"/>
      <c r="B351" s="38"/>
      <c r="C351" s="37"/>
      <c r="D351" s="184" t="s">
        <v>133</v>
      </c>
      <c r="E351" s="37"/>
      <c r="F351" s="185" t="s">
        <v>603</v>
      </c>
      <c r="G351" s="37"/>
      <c r="H351" s="37"/>
      <c r="I351" s="186"/>
      <c r="J351" s="37"/>
      <c r="K351" s="37"/>
      <c r="L351" s="38"/>
      <c r="M351" s="187"/>
      <c r="N351" s="188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133</v>
      </c>
      <c r="AU351" s="18" t="s">
        <v>86</v>
      </c>
    </row>
    <row r="352" s="13" customFormat="1">
      <c r="A352" s="13"/>
      <c r="B352" s="192"/>
      <c r="C352" s="13"/>
      <c r="D352" s="184" t="s">
        <v>158</v>
      </c>
      <c r="E352" s="193" t="s">
        <v>1</v>
      </c>
      <c r="F352" s="194" t="s">
        <v>604</v>
      </c>
      <c r="G352" s="13"/>
      <c r="H352" s="195">
        <v>216</v>
      </c>
      <c r="I352" s="196"/>
      <c r="J352" s="13"/>
      <c r="K352" s="13"/>
      <c r="L352" s="192"/>
      <c r="M352" s="197"/>
      <c r="N352" s="198"/>
      <c r="O352" s="198"/>
      <c r="P352" s="198"/>
      <c r="Q352" s="198"/>
      <c r="R352" s="198"/>
      <c r="S352" s="198"/>
      <c r="T352" s="19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3" t="s">
        <v>158</v>
      </c>
      <c r="AU352" s="193" t="s">
        <v>86</v>
      </c>
      <c r="AV352" s="13" t="s">
        <v>86</v>
      </c>
      <c r="AW352" s="13" t="s">
        <v>32</v>
      </c>
      <c r="AX352" s="13" t="s">
        <v>84</v>
      </c>
      <c r="AY352" s="193" t="s">
        <v>127</v>
      </c>
    </row>
    <row r="353" s="13" customFormat="1">
      <c r="A353" s="13"/>
      <c r="B353" s="192"/>
      <c r="C353" s="13"/>
      <c r="D353" s="184" t="s">
        <v>158</v>
      </c>
      <c r="E353" s="13"/>
      <c r="F353" s="194" t="s">
        <v>605</v>
      </c>
      <c r="G353" s="13"/>
      <c r="H353" s="195">
        <v>220.31999999999999</v>
      </c>
      <c r="I353" s="196"/>
      <c r="J353" s="13"/>
      <c r="K353" s="13"/>
      <c r="L353" s="192"/>
      <c r="M353" s="197"/>
      <c r="N353" s="198"/>
      <c r="O353" s="198"/>
      <c r="P353" s="198"/>
      <c r="Q353" s="198"/>
      <c r="R353" s="198"/>
      <c r="S353" s="198"/>
      <c r="T353" s="19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3" t="s">
        <v>158</v>
      </c>
      <c r="AU353" s="193" t="s">
        <v>86</v>
      </c>
      <c r="AV353" s="13" t="s">
        <v>86</v>
      </c>
      <c r="AW353" s="13" t="s">
        <v>3</v>
      </c>
      <c r="AX353" s="13" t="s">
        <v>84</v>
      </c>
      <c r="AY353" s="193" t="s">
        <v>127</v>
      </c>
    </row>
    <row r="354" s="2" customFormat="1" ht="21.75" customHeight="1">
      <c r="A354" s="37"/>
      <c r="B354" s="169"/>
      <c r="C354" s="219" t="s">
        <v>606</v>
      </c>
      <c r="D354" s="219" t="s">
        <v>344</v>
      </c>
      <c r="E354" s="220" t="s">
        <v>607</v>
      </c>
      <c r="F354" s="221" t="s">
        <v>608</v>
      </c>
      <c r="G354" s="222" t="s">
        <v>254</v>
      </c>
      <c r="H354" s="223">
        <v>19.175999999999998</v>
      </c>
      <c r="I354" s="224"/>
      <c r="J354" s="225">
        <f>ROUND(I354*H354,2)</f>
        <v>0</v>
      </c>
      <c r="K354" s="226"/>
      <c r="L354" s="227"/>
      <c r="M354" s="228" t="s">
        <v>1</v>
      </c>
      <c r="N354" s="229" t="s">
        <v>41</v>
      </c>
      <c r="O354" s="76"/>
      <c r="P354" s="180">
        <f>O354*H354</f>
        <v>0</v>
      </c>
      <c r="Q354" s="180">
        <v>0.13100000000000001</v>
      </c>
      <c r="R354" s="180">
        <f>Q354*H354</f>
        <v>2.5120559999999998</v>
      </c>
      <c r="S354" s="180">
        <v>0</v>
      </c>
      <c r="T354" s="18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171</v>
      </c>
      <c r="AT354" s="182" t="s">
        <v>344</v>
      </c>
      <c r="AU354" s="182" t="s">
        <v>86</v>
      </c>
      <c r="AY354" s="18" t="s">
        <v>127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84</v>
      </c>
      <c r="BK354" s="183">
        <f>ROUND(I354*H354,2)</f>
        <v>0</v>
      </c>
      <c r="BL354" s="18" t="s">
        <v>126</v>
      </c>
      <c r="BM354" s="182" t="s">
        <v>609</v>
      </c>
    </row>
    <row r="355" s="2" customFormat="1">
      <c r="A355" s="37"/>
      <c r="B355" s="38"/>
      <c r="C355" s="37"/>
      <c r="D355" s="184" t="s">
        <v>133</v>
      </c>
      <c r="E355" s="37"/>
      <c r="F355" s="185" t="s">
        <v>608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133</v>
      </c>
      <c r="AU355" s="18" t="s">
        <v>86</v>
      </c>
    </row>
    <row r="356" s="15" customFormat="1">
      <c r="A356" s="15"/>
      <c r="B356" s="212"/>
      <c r="C356" s="15"/>
      <c r="D356" s="184" t="s">
        <v>158</v>
      </c>
      <c r="E356" s="213" t="s">
        <v>1</v>
      </c>
      <c r="F356" s="214" t="s">
        <v>610</v>
      </c>
      <c r="G356" s="15"/>
      <c r="H356" s="213" t="s">
        <v>1</v>
      </c>
      <c r="I356" s="215"/>
      <c r="J356" s="15"/>
      <c r="K356" s="15"/>
      <c r="L356" s="212"/>
      <c r="M356" s="216"/>
      <c r="N356" s="217"/>
      <c r="O356" s="217"/>
      <c r="P356" s="217"/>
      <c r="Q356" s="217"/>
      <c r="R356" s="217"/>
      <c r="S356" s="217"/>
      <c r="T356" s="21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13" t="s">
        <v>158</v>
      </c>
      <c r="AU356" s="213" t="s">
        <v>86</v>
      </c>
      <c r="AV356" s="15" t="s">
        <v>84</v>
      </c>
      <c r="AW356" s="15" t="s">
        <v>32</v>
      </c>
      <c r="AX356" s="15" t="s">
        <v>76</v>
      </c>
      <c r="AY356" s="213" t="s">
        <v>127</v>
      </c>
    </row>
    <row r="357" s="13" customFormat="1">
      <c r="A357" s="13"/>
      <c r="B357" s="192"/>
      <c r="C357" s="13"/>
      <c r="D357" s="184" t="s">
        <v>158</v>
      </c>
      <c r="E357" s="193" t="s">
        <v>1</v>
      </c>
      <c r="F357" s="194" t="s">
        <v>611</v>
      </c>
      <c r="G357" s="13"/>
      <c r="H357" s="195">
        <v>18.800000000000001</v>
      </c>
      <c r="I357" s="196"/>
      <c r="J357" s="13"/>
      <c r="K357" s="13"/>
      <c r="L357" s="192"/>
      <c r="M357" s="197"/>
      <c r="N357" s="198"/>
      <c r="O357" s="198"/>
      <c r="P357" s="198"/>
      <c r="Q357" s="198"/>
      <c r="R357" s="198"/>
      <c r="S357" s="198"/>
      <c r="T357" s="19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3" t="s">
        <v>158</v>
      </c>
      <c r="AU357" s="193" t="s">
        <v>86</v>
      </c>
      <c r="AV357" s="13" t="s">
        <v>86</v>
      </c>
      <c r="AW357" s="13" t="s">
        <v>32</v>
      </c>
      <c r="AX357" s="13" t="s">
        <v>84</v>
      </c>
      <c r="AY357" s="193" t="s">
        <v>127</v>
      </c>
    </row>
    <row r="358" s="13" customFormat="1">
      <c r="A358" s="13"/>
      <c r="B358" s="192"/>
      <c r="C358" s="13"/>
      <c r="D358" s="184" t="s">
        <v>158</v>
      </c>
      <c r="E358" s="13"/>
      <c r="F358" s="194" t="s">
        <v>612</v>
      </c>
      <c r="G358" s="13"/>
      <c r="H358" s="195">
        <v>19.175999999999998</v>
      </c>
      <c r="I358" s="196"/>
      <c r="J358" s="13"/>
      <c r="K358" s="13"/>
      <c r="L358" s="192"/>
      <c r="M358" s="197"/>
      <c r="N358" s="198"/>
      <c r="O358" s="198"/>
      <c r="P358" s="198"/>
      <c r="Q358" s="198"/>
      <c r="R358" s="198"/>
      <c r="S358" s="198"/>
      <c r="T358" s="19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3" t="s">
        <v>158</v>
      </c>
      <c r="AU358" s="193" t="s">
        <v>86</v>
      </c>
      <c r="AV358" s="13" t="s">
        <v>86</v>
      </c>
      <c r="AW358" s="13" t="s">
        <v>3</v>
      </c>
      <c r="AX358" s="13" t="s">
        <v>84</v>
      </c>
      <c r="AY358" s="193" t="s">
        <v>127</v>
      </c>
    </row>
    <row r="359" s="2" customFormat="1" ht="24.15" customHeight="1">
      <c r="A359" s="37"/>
      <c r="B359" s="169"/>
      <c r="C359" s="170" t="s">
        <v>613</v>
      </c>
      <c r="D359" s="170" t="s">
        <v>128</v>
      </c>
      <c r="E359" s="171" t="s">
        <v>614</v>
      </c>
      <c r="F359" s="172" t="s">
        <v>615</v>
      </c>
      <c r="G359" s="173" t="s">
        <v>254</v>
      </c>
      <c r="H359" s="174">
        <v>18</v>
      </c>
      <c r="I359" s="175"/>
      <c r="J359" s="176">
        <f>ROUND(I359*H359,2)</f>
        <v>0</v>
      </c>
      <c r="K359" s="177"/>
      <c r="L359" s="38"/>
      <c r="M359" s="178" t="s">
        <v>1</v>
      </c>
      <c r="N359" s="179" t="s">
        <v>41</v>
      </c>
      <c r="O359" s="76"/>
      <c r="P359" s="180">
        <f>O359*H359</f>
        <v>0</v>
      </c>
      <c r="Q359" s="180">
        <v>0.090620000000000006</v>
      </c>
      <c r="R359" s="180">
        <f>Q359*H359</f>
        <v>1.6311600000000002</v>
      </c>
      <c r="S359" s="180">
        <v>0</v>
      </c>
      <c r="T359" s="18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2" t="s">
        <v>126</v>
      </c>
      <c r="AT359" s="182" t="s">
        <v>128</v>
      </c>
      <c r="AU359" s="182" t="s">
        <v>86</v>
      </c>
      <c r="AY359" s="18" t="s">
        <v>127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8" t="s">
        <v>84</v>
      </c>
      <c r="BK359" s="183">
        <f>ROUND(I359*H359,2)</f>
        <v>0</v>
      </c>
      <c r="BL359" s="18" t="s">
        <v>126</v>
      </c>
      <c r="BM359" s="182" t="s">
        <v>616</v>
      </c>
    </row>
    <row r="360" s="2" customFormat="1">
      <c r="A360" s="37"/>
      <c r="B360" s="38"/>
      <c r="C360" s="37"/>
      <c r="D360" s="184" t="s">
        <v>133</v>
      </c>
      <c r="E360" s="37"/>
      <c r="F360" s="185" t="s">
        <v>617</v>
      </c>
      <c r="G360" s="37"/>
      <c r="H360" s="37"/>
      <c r="I360" s="186"/>
      <c r="J360" s="37"/>
      <c r="K360" s="37"/>
      <c r="L360" s="38"/>
      <c r="M360" s="187"/>
      <c r="N360" s="188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133</v>
      </c>
      <c r="AU360" s="18" t="s">
        <v>86</v>
      </c>
    </row>
    <row r="361" s="13" customFormat="1">
      <c r="A361" s="13"/>
      <c r="B361" s="192"/>
      <c r="C361" s="13"/>
      <c r="D361" s="184" t="s">
        <v>158</v>
      </c>
      <c r="E361" s="193" t="s">
        <v>1</v>
      </c>
      <c r="F361" s="194" t="s">
        <v>618</v>
      </c>
      <c r="G361" s="13"/>
      <c r="H361" s="195">
        <v>18</v>
      </c>
      <c r="I361" s="196"/>
      <c r="J361" s="13"/>
      <c r="K361" s="13"/>
      <c r="L361" s="192"/>
      <c r="M361" s="197"/>
      <c r="N361" s="198"/>
      <c r="O361" s="198"/>
      <c r="P361" s="198"/>
      <c r="Q361" s="198"/>
      <c r="R361" s="198"/>
      <c r="S361" s="198"/>
      <c r="T361" s="19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3" t="s">
        <v>158</v>
      </c>
      <c r="AU361" s="193" t="s">
        <v>86</v>
      </c>
      <c r="AV361" s="13" t="s">
        <v>86</v>
      </c>
      <c r="AW361" s="13" t="s">
        <v>32</v>
      </c>
      <c r="AX361" s="13" t="s">
        <v>84</v>
      </c>
      <c r="AY361" s="193" t="s">
        <v>127</v>
      </c>
    </row>
    <row r="362" s="2" customFormat="1" ht="21.75" customHeight="1">
      <c r="A362" s="37"/>
      <c r="B362" s="169"/>
      <c r="C362" s="219" t="s">
        <v>619</v>
      </c>
      <c r="D362" s="219" t="s">
        <v>344</v>
      </c>
      <c r="E362" s="220" t="s">
        <v>620</v>
      </c>
      <c r="F362" s="221" t="s">
        <v>621</v>
      </c>
      <c r="G362" s="222" t="s">
        <v>254</v>
      </c>
      <c r="H362" s="223">
        <v>18.359999999999999</v>
      </c>
      <c r="I362" s="224"/>
      <c r="J362" s="225">
        <f>ROUND(I362*H362,2)</f>
        <v>0</v>
      </c>
      <c r="K362" s="226"/>
      <c r="L362" s="227"/>
      <c r="M362" s="228" t="s">
        <v>1</v>
      </c>
      <c r="N362" s="229" t="s">
        <v>41</v>
      </c>
      <c r="O362" s="76"/>
      <c r="P362" s="180">
        <f>O362*H362</f>
        <v>0</v>
      </c>
      <c r="Q362" s="180">
        <v>0.17599999999999999</v>
      </c>
      <c r="R362" s="180">
        <f>Q362*H362</f>
        <v>3.2313599999999996</v>
      </c>
      <c r="S362" s="180">
        <v>0</v>
      </c>
      <c r="T362" s="18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2" t="s">
        <v>171</v>
      </c>
      <c r="AT362" s="182" t="s">
        <v>344</v>
      </c>
      <c r="AU362" s="182" t="s">
        <v>86</v>
      </c>
      <c r="AY362" s="18" t="s">
        <v>127</v>
      </c>
      <c r="BE362" s="183">
        <f>IF(N362="základní",J362,0)</f>
        <v>0</v>
      </c>
      <c r="BF362" s="183">
        <f>IF(N362="snížená",J362,0)</f>
        <v>0</v>
      </c>
      <c r="BG362" s="183">
        <f>IF(N362="zákl. přenesená",J362,0)</f>
        <v>0</v>
      </c>
      <c r="BH362" s="183">
        <f>IF(N362="sníž. přenesená",J362,0)</f>
        <v>0</v>
      </c>
      <c r="BI362" s="183">
        <f>IF(N362="nulová",J362,0)</f>
        <v>0</v>
      </c>
      <c r="BJ362" s="18" t="s">
        <v>84</v>
      </c>
      <c r="BK362" s="183">
        <f>ROUND(I362*H362,2)</f>
        <v>0</v>
      </c>
      <c r="BL362" s="18" t="s">
        <v>126</v>
      </c>
      <c r="BM362" s="182" t="s">
        <v>622</v>
      </c>
    </row>
    <row r="363" s="2" customFormat="1">
      <c r="A363" s="37"/>
      <c r="B363" s="38"/>
      <c r="C363" s="37"/>
      <c r="D363" s="184" t="s">
        <v>133</v>
      </c>
      <c r="E363" s="37"/>
      <c r="F363" s="185" t="s">
        <v>621</v>
      </c>
      <c r="G363" s="37"/>
      <c r="H363" s="37"/>
      <c r="I363" s="186"/>
      <c r="J363" s="37"/>
      <c r="K363" s="37"/>
      <c r="L363" s="38"/>
      <c r="M363" s="187"/>
      <c r="N363" s="18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133</v>
      </c>
      <c r="AU363" s="18" t="s">
        <v>86</v>
      </c>
    </row>
    <row r="364" s="13" customFormat="1">
      <c r="A364" s="13"/>
      <c r="B364" s="192"/>
      <c r="C364" s="13"/>
      <c r="D364" s="184" t="s">
        <v>158</v>
      </c>
      <c r="E364" s="193" t="s">
        <v>1</v>
      </c>
      <c r="F364" s="194" t="s">
        <v>618</v>
      </c>
      <c r="G364" s="13"/>
      <c r="H364" s="195">
        <v>18</v>
      </c>
      <c r="I364" s="196"/>
      <c r="J364" s="13"/>
      <c r="K364" s="13"/>
      <c r="L364" s="192"/>
      <c r="M364" s="197"/>
      <c r="N364" s="198"/>
      <c r="O364" s="198"/>
      <c r="P364" s="198"/>
      <c r="Q364" s="198"/>
      <c r="R364" s="198"/>
      <c r="S364" s="198"/>
      <c r="T364" s="19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3" t="s">
        <v>158</v>
      </c>
      <c r="AU364" s="193" t="s">
        <v>86</v>
      </c>
      <c r="AV364" s="13" t="s">
        <v>86</v>
      </c>
      <c r="AW364" s="13" t="s">
        <v>32</v>
      </c>
      <c r="AX364" s="13" t="s">
        <v>84</v>
      </c>
      <c r="AY364" s="193" t="s">
        <v>127</v>
      </c>
    </row>
    <row r="365" s="13" customFormat="1">
      <c r="A365" s="13"/>
      <c r="B365" s="192"/>
      <c r="C365" s="13"/>
      <c r="D365" s="184" t="s">
        <v>158</v>
      </c>
      <c r="E365" s="13"/>
      <c r="F365" s="194" t="s">
        <v>623</v>
      </c>
      <c r="G365" s="13"/>
      <c r="H365" s="195">
        <v>18.359999999999999</v>
      </c>
      <c r="I365" s="196"/>
      <c r="J365" s="13"/>
      <c r="K365" s="13"/>
      <c r="L365" s="192"/>
      <c r="M365" s="197"/>
      <c r="N365" s="198"/>
      <c r="O365" s="198"/>
      <c r="P365" s="198"/>
      <c r="Q365" s="198"/>
      <c r="R365" s="198"/>
      <c r="S365" s="198"/>
      <c r="T365" s="19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3" t="s">
        <v>158</v>
      </c>
      <c r="AU365" s="193" t="s">
        <v>86</v>
      </c>
      <c r="AV365" s="13" t="s">
        <v>86</v>
      </c>
      <c r="AW365" s="13" t="s">
        <v>3</v>
      </c>
      <c r="AX365" s="13" t="s">
        <v>84</v>
      </c>
      <c r="AY365" s="193" t="s">
        <v>127</v>
      </c>
    </row>
    <row r="366" s="2" customFormat="1" ht="21.75" customHeight="1">
      <c r="A366" s="37"/>
      <c r="B366" s="169"/>
      <c r="C366" s="170" t="s">
        <v>624</v>
      </c>
      <c r="D366" s="170" t="s">
        <v>128</v>
      </c>
      <c r="E366" s="171" t="s">
        <v>625</v>
      </c>
      <c r="F366" s="172" t="s">
        <v>626</v>
      </c>
      <c r="G366" s="173" t="s">
        <v>319</v>
      </c>
      <c r="H366" s="174">
        <v>94</v>
      </c>
      <c r="I366" s="175"/>
      <c r="J366" s="176">
        <f>ROUND(I366*H366,2)</f>
        <v>0</v>
      </c>
      <c r="K366" s="177"/>
      <c r="L366" s="38"/>
      <c r="M366" s="178" t="s">
        <v>1</v>
      </c>
      <c r="N366" s="179" t="s">
        <v>41</v>
      </c>
      <c r="O366" s="76"/>
      <c r="P366" s="180">
        <f>O366*H366</f>
        <v>0</v>
      </c>
      <c r="Q366" s="180">
        <v>0.0035999999999999999</v>
      </c>
      <c r="R366" s="180">
        <f>Q366*H366</f>
        <v>0.33839999999999998</v>
      </c>
      <c r="S366" s="180">
        <v>0</v>
      </c>
      <c r="T366" s="18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2" t="s">
        <v>126</v>
      </c>
      <c r="AT366" s="182" t="s">
        <v>128</v>
      </c>
      <c r="AU366" s="182" t="s">
        <v>86</v>
      </c>
      <c r="AY366" s="18" t="s">
        <v>127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8" t="s">
        <v>84</v>
      </c>
      <c r="BK366" s="183">
        <f>ROUND(I366*H366,2)</f>
        <v>0</v>
      </c>
      <c r="BL366" s="18" t="s">
        <v>126</v>
      </c>
      <c r="BM366" s="182" t="s">
        <v>627</v>
      </c>
    </row>
    <row r="367" s="2" customFormat="1">
      <c r="A367" s="37"/>
      <c r="B367" s="38"/>
      <c r="C367" s="37"/>
      <c r="D367" s="184" t="s">
        <v>133</v>
      </c>
      <c r="E367" s="37"/>
      <c r="F367" s="185" t="s">
        <v>628</v>
      </c>
      <c r="G367" s="37"/>
      <c r="H367" s="37"/>
      <c r="I367" s="186"/>
      <c r="J367" s="37"/>
      <c r="K367" s="37"/>
      <c r="L367" s="38"/>
      <c r="M367" s="187"/>
      <c r="N367" s="18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133</v>
      </c>
      <c r="AU367" s="18" t="s">
        <v>86</v>
      </c>
    </row>
    <row r="368" s="13" customFormat="1">
      <c r="A368" s="13"/>
      <c r="B368" s="192"/>
      <c r="C368" s="13"/>
      <c r="D368" s="184" t="s">
        <v>158</v>
      </c>
      <c r="E368" s="193" t="s">
        <v>1</v>
      </c>
      <c r="F368" s="194" t="s">
        <v>629</v>
      </c>
      <c r="G368" s="13"/>
      <c r="H368" s="195">
        <v>94</v>
      </c>
      <c r="I368" s="196"/>
      <c r="J368" s="13"/>
      <c r="K368" s="13"/>
      <c r="L368" s="192"/>
      <c r="M368" s="197"/>
      <c r="N368" s="198"/>
      <c r="O368" s="198"/>
      <c r="P368" s="198"/>
      <c r="Q368" s="198"/>
      <c r="R368" s="198"/>
      <c r="S368" s="198"/>
      <c r="T368" s="19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3" t="s">
        <v>158</v>
      </c>
      <c r="AU368" s="193" t="s">
        <v>86</v>
      </c>
      <c r="AV368" s="13" t="s">
        <v>86</v>
      </c>
      <c r="AW368" s="13" t="s">
        <v>32</v>
      </c>
      <c r="AX368" s="13" t="s">
        <v>84</v>
      </c>
      <c r="AY368" s="193" t="s">
        <v>127</v>
      </c>
    </row>
    <row r="369" s="12" customFormat="1" ht="22.8" customHeight="1">
      <c r="A369" s="12"/>
      <c r="B369" s="158"/>
      <c r="C369" s="12"/>
      <c r="D369" s="159" t="s">
        <v>75</v>
      </c>
      <c r="E369" s="190" t="s">
        <v>171</v>
      </c>
      <c r="F369" s="190" t="s">
        <v>630</v>
      </c>
      <c r="G369" s="12"/>
      <c r="H369" s="12"/>
      <c r="I369" s="161"/>
      <c r="J369" s="191">
        <f>BK369</f>
        <v>0</v>
      </c>
      <c r="K369" s="12"/>
      <c r="L369" s="158"/>
      <c r="M369" s="163"/>
      <c r="N369" s="164"/>
      <c r="O369" s="164"/>
      <c r="P369" s="165">
        <f>SUM(P370:P430)</f>
        <v>0</v>
      </c>
      <c r="Q369" s="164"/>
      <c r="R369" s="165">
        <f>SUM(R370:R430)</f>
        <v>3.7399899999999997</v>
      </c>
      <c r="S369" s="164"/>
      <c r="T369" s="166">
        <f>SUM(T370:T430)</f>
        <v>2.2999999999999998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59" t="s">
        <v>84</v>
      </c>
      <c r="AT369" s="167" t="s">
        <v>75</v>
      </c>
      <c r="AU369" s="167" t="s">
        <v>84</v>
      </c>
      <c r="AY369" s="159" t="s">
        <v>127</v>
      </c>
      <c r="BK369" s="168">
        <f>SUM(BK370:BK430)</f>
        <v>0</v>
      </c>
    </row>
    <row r="370" s="2" customFormat="1" ht="24.15" customHeight="1">
      <c r="A370" s="37"/>
      <c r="B370" s="169"/>
      <c r="C370" s="170" t="s">
        <v>631</v>
      </c>
      <c r="D370" s="170" t="s">
        <v>128</v>
      </c>
      <c r="E370" s="171" t="s">
        <v>632</v>
      </c>
      <c r="F370" s="172" t="s">
        <v>633</v>
      </c>
      <c r="G370" s="173" t="s">
        <v>319</v>
      </c>
      <c r="H370" s="174">
        <v>12</v>
      </c>
      <c r="I370" s="175"/>
      <c r="J370" s="176">
        <f>ROUND(I370*H370,2)</f>
        <v>0</v>
      </c>
      <c r="K370" s="177"/>
      <c r="L370" s="38"/>
      <c r="M370" s="178" t="s">
        <v>1</v>
      </c>
      <c r="N370" s="179" t="s">
        <v>41</v>
      </c>
      <c r="O370" s="76"/>
      <c r="P370" s="180">
        <f>O370*H370</f>
        <v>0</v>
      </c>
      <c r="Q370" s="180">
        <v>1.0000000000000001E-05</v>
      </c>
      <c r="R370" s="180">
        <f>Q370*H370</f>
        <v>0.00012000000000000002</v>
      </c>
      <c r="S370" s="180">
        <v>0</v>
      </c>
      <c r="T370" s="18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2" t="s">
        <v>126</v>
      </c>
      <c r="AT370" s="182" t="s">
        <v>128</v>
      </c>
      <c r="AU370" s="182" t="s">
        <v>86</v>
      </c>
      <c r="AY370" s="18" t="s">
        <v>127</v>
      </c>
      <c r="BE370" s="183">
        <f>IF(N370="základní",J370,0)</f>
        <v>0</v>
      </c>
      <c r="BF370" s="183">
        <f>IF(N370="snížená",J370,0)</f>
        <v>0</v>
      </c>
      <c r="BG370" s="183">
        <f>IF(N370="zákl. přenesená",J370,0)</f>
        <v>0</v>
      </c>
      <c r="BH370" s="183">
        <f>IF(N370="sníž. přenesená",J370,0)</f>
        <v>0</v>
      </c>
      <c r="BI370" s="183">
        <f>IF(N370="nulová",J370,0)</f>
        <v>0</v>
      </c>
      <c r="BJ370" s="18" t="s">
        <v>84</v>
      </c>
      <c r="BK370" s="183">
        <f>ROUND(I370*H370,2)</f>
        <v>0</v>
      </c>
      <c r="BL370" s="18" t="s">
        <v>126</v>
      </c>
      <c r="BM370" s="182" t="s">
        <v>634</v>
      </c>
    </row>
    <row r="371" s="2" customFormat="1">
      <c r="A371" s="37"/>
      <c r="B371" s="38"/>
      <c r="C371" s="37"/>
      <c r="D371" s="184" t="s">
        <v>133</v>
      </c>
      <c r="E371" s="37"/>
      <c r="F371" s="185" t="s">
        <v>635</v>
      </c>
      <c r="G371" s="37"/>
      <c r="H371" s="37"/>
      <c r="I371" s="186"/>
      <c r="J371" s="37"/>
      <c r="K371" s="37"/>
      <c r="L371" s="38"/>
      <c r="M371" s="187"/>
      <c r="N371" s="188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133</v>
      </c>
      <c r="AU371" s="18" t="s">
        <v>86</v>
      </c>
    </row>
    <row r="372" s="13" customFormat="1">
      <c r="A372" s="13"/>
      <c r="B372" s="192"/>
      <c r="C372" s="13"/>
      <c r="D372" s="184" t="s">
        <v>158</v>
      </c>
      <c r="E372" s="193" t="s">
        <v>1</v>
      </c>
      <c r="F372" s="194" t="s">
        <v>636</v>
      </c>
      <c r="G372" s="13"/>
      <c r="H372" s="195">
        <v>4</v>
      </c>
      <c r="I372" s="196"/>
      <c r="J372" s="13"/>
      <c r="K372" s="13"/>
      <c r="L372" s="192"/>
      <c r="M372" s="197"/>
      <c r="N372" s="198"/>
      <c r="O372" s="198"/>
      <c r="P372" s="198"/>
      <c r="Q372" s="198"/>
      <c r="R372" s="198"/>
      <c r="S372" s="198"/>
      <c r="T372" s="19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3" t="s">
        <v>158</v>
      </c>
      <c r="AU372" s="193" t="s">
        <v>86</v>
      </c>
      <c r="AV372" s="13" t="s">
        <v>86</v>
      </c>
      <c r="AW372" s="13" t="s">
        <v>32</v>
      </c>
      <c r="AX372" s="13" t="s">
        <v>76</v>
      </c>
      <c r="AY372" s="193" t="s">
        <v>127</v>
      </c>
    </row>
    <row r="373" s="13" customFormat="1">
      <c r="A373" s="13"/>
      <c r="B373" s="192"/>
      <c r="C373" s="13"/>
      <c r="D373" s="184" t="s">
        <v>158</v>
      </c>
      <c r="E373" s="193" t="s">
        <v>1</v>
      </c>
      <c r="F373" s="194" t="s">
        <v>637</v>
      </c>
      <c r="G373" s="13"/>
      <c r="H373" s="195">
        <v>8</v>
      </c>
      <c r="I373" s="196"/>
      <c r="J373" s="13"/>
      <c r="K373" s="13"/>
      <c r="L373" s="192"/>
      <c r="M373" s="197"/>
      <c r="N373" s="198"/>
      <c r="O373" s="198"/>
      <c r="P373" s="198"/>
      <c r="Q373" s="198"/>
      <c r="R373" s="198"/>
      <c r="S373" s="198"/>
      <c r="T373" s="19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3" t="s">
        <v>158</v>
      </c>
      <c r="AU373" s="193" t="s">
        <v>86</v>
      </c>
      <c r="AV373" s="13" t="s">
        <v>86</v>
      </c>
      <c r="AW373" s="13" t="s">
        <v>32</v>
      </c>
      <c r="AX373" s="13" t="s">
        <v>76</v>
      </c>
      <c r="AY373" s="193" t="s">
        <v>127</v>
      </c>
    </row>
    <row r="374" s="14" customFormat="1">
      <c r="A374" s="14"/>
      <c r="B374" s="204"/>
      <c r="C374" s="14"/>
      <c r="D374" s="184" t="s">
        <v>158</v>
      </c>
      <c r="E374" s="205" t="s">
        <v>1</v>
      </c>
      <c r="F374" s="206" t="s">
        <v>259</v>
      </c>
      <c r="G374" s="14"/>
      <c r="H374" s="207">
        <v>12</v>
      </c>
      <c r="I374" s="208"/>
      <c r="J374" s="14"/>
      <c r="K374" s="14"/>
      <c r="L374" s="204"/>
      <c r="M374" s="209"/>
      <c r="N374" s="210"/>
      <c r="O374" s="210"/>
      <c r="P374" s="210"/>
      <c r="Q374" s="210"/>
      <c r="R374" s="210"/>
      <c r="S374" s="210"/>
      <c r="T374" s="21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5" t="s">
        <v>158</v>
      </c>
      <c r="AU374" s="205" t="s">
        <v>86</v>
      </c>
      <c r="AV374" s="14" t="s">
        <v>126</v>
      </c>
      <c r="AW374" s="14" t="s">
        <v>32</v>
      </c>
      <c r="AX374" s="14" t="s">
        <v>84</v>
      </c>
      <c r="AY374" s="205" t="s">
        <v>127</v>
      </c>
    </row>
    <row r="375" s="2" customFormat="1" ht="24.15" customHeight="1">
      <c r="A375" s="37"/>
      <c r="B375" s="169"/>
      <c r="C375" s="219" t="s">
        <v>638</v>
      </c>
      <c r="D375" s="219" t="s">
        <v>344</v>
      </c>
      <c r="E375" s="220" t="s">
        <v>639</v>
      </c>
      <c r="F375" s="221" t="s">
        <v>640</v>
      </c>
      <c r="G375" s="222" t="s">
        <v>319</v>
      </c>
      <c r="H375" s="223">
        <v>12</v>
      </c>
      <c r="I375" s="224"/>
      <c r="J375" s="225">
        <f>ROUND(I375*H375,2)</f>
        <v>0</v>
      </c>
      <c r="K375" s="226"/>
      <c r="L375" s="227"/>
      <c r="M375" s="228" t="s">
        <v>1</v>
      </c>
      <c r="N375" s="229" t="s">
        <v>41</v>
      </c>
      <c r="O375" s="76"/>
      <c r="P375" s="180">
        <f>O375*H375</f>
        <v>0</v>
      </c>
      <c r="Q375" s="180">
        <v>0.0028999999999999998</v>
      </c>
      <c r="R375" s="180">
        <f>Q375*H375</f>
        <v>0.034799999999999998</v>
      </c>
      <c r="S375" s="180">
        <v>0</v>
      </c>
      <c r="T375" s="18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2" t="s">
        <v>171</v>
      </c>
      <c r="AT375" s="182" t="s">
        <v>344</v>
      </c>
      <c r="AU375" s="182" t="s">
        <v>86</v>
      </c>
      <c r="AY375" s="18" t="s">
        <v>127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8" t="s">
        <v>84</v>
      </c>
      <c r="BK375" s="183">
        <f>ROUND(I375*H375,2)</f>
        <v>0</v>
      </c>
      <c r="BL375" s="18" t="s">
        <v>126</v>
      </c>
      <c r="BM375" s="182" t="s">
        <v>641</v>
      </c>
    </row>
    <row r="376" s="2" customFormat="1">
      <c r="A376" s="37"/>
      <c r="B376" s="38"/>
      <c r="C376" s="37"/>
      <c r="D376" s="184" t="s">
        <v>133</v>
      </c>
      <c r="E376" s="37"/>
      <c r="F376" s="185" t="s">
        <v>640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133</v>
      </c>
      <c r="AU376" s="18" t="s">
        <v>86</v>
      </c>
    </row>
    <row r="377" s="13" customFormat="1">
      <c r="A377" s="13"/>
      <c r="B377" s="192"/>
      <c r="C377" s="13"/>
      <c r="D377" s="184" t="s">
        <v>158</v>
      </c>
      <c r="E377" s="193" t="s">
        <v>1</v>
      </c>
      <c r="F377" s="194" t="s">
        <v>193</v>
      </c>
      <c r="G377" s="13"/>
      <c r="H377" s="195">
        <v>12</v>
      </c>
      <c r="I377" s="196"/>
      <c r="J377" s="13"/>
      <c r="K377" s="13"/>
      <c r="L377" s="192"/>
      <c r="M377" s="197"/>
      <c r="N377" s="198"/>
      <c r="O377" s="198"/>
      <c r="P377" s="198"/>
      <c r="Q377" s="198"/>
      <c r="R377" s="198"/>
      <c r="S377" s="198"/>
      <c r="T377" s="19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3" t="s">
        <v>158</v>
      </c>
      <c r="AU377" s="193" t="s">
        <v>86</v>
      </c>
      <c r="AV377" s="13" t="s">
        <v>86</v>
      </c>
      <c r="AW377" s="13" t="s">
        <v>32</v>
      </c>
      <c r="AX377" s="13" t="s">
        <v>84</v>
      </c>
      <c r="AY377" s="193" t="s">
        <v>127</v>
      </c>
    </row>
    <row r="378" s="2" customFormat="1" ht="24.15" customHeight="1">
      <c r="A378" s="37"/>
      <c r="B378" s="169"/>
      <c r="C378" s="170" t="s">
        <v>642</v>
      </c>
      <c r="D378" s="170" t="s">
        <v>128</v>
      </c>
      <c r="E378" s="171" t="s">
        <v>643</v>
      </c>
      <c r="F378" s="172" t="s">
        <v>644</v>
      </c>
      <c r="G378" s="173" t="s">
        <v>267</v>
      </c>
      <c r="H378" s="174">
        <v>9</v>
      </c>
      <c r="I378" s="175"/>
      <c r="J378" s="176">
        <f>ROUND(I378*H378,2)</f>
        <v>0</v>
      </c>
      <c r="K378" s="177"/>
      <c r="L378" s="38"/>
      <c r="M378" s="178" t="s">
        <v>1</v>
      </c>
      <c r="N378" s="179" t="s">
        <v>41</v>
      </c>
      <c r="O378" s="76"/>
      <c r="P378" s="180">
        <f>O378*H378</f>
        <v>0</v>
      </c>
      <c r="Q378" s="180">
        <v>0</v>
      </c>
      <c r="R378" s="180">
        <f>Q378*H378</f>
        <v>0</v>
      </c>
      <c r="S378" s="180">
        <v>0</v>
      </c>
      <c r="T378" s="18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2" t="s">
        <v>126</v>
      </c>
      <c r="AT378" s="182" t="s">
        <v>128</v>
      </c>
      <c r="AU378" s="182" t="s">
        <v>86</v>
      </c>
      <c r="AY378" s="18" t="s">
        <v>127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8" t="s">
        <v>84</v>
      </c>
      <c r="BK378" s="183">
        <f>ROUND(I378*H378,2)</f>
        <v>0</v>
      </c>
      <c r="BL378" s="18" t="s">
        <v>126</v>
      </c>
      <c r="BM378" s="182" t="s">
        <v>645</v>
      </c>
    </row>
    <row r="379" s="2" customFormat="1">
      <c r="A379" s="37"/>
      <c r="B379" s="38"/>
      <c r="C379" s="37"/>
      <c r="D379" s="184" t="s">
        <v>133</v>
      </c>
      <c r="E379" s="37"/>
      <c r="F379" s="185" t="s">
        <v>646</v>
      </c>
      <c r="G379" s="37"/>
      <c r="H379" s="37"/>
      <c r="I379" s="186"/>
      <c r="J379" s="37"/>
      <c r="K379" s="37"/>
      <c r="L379" s="38"/>
      <c r="M379" s="187"/>
      <c r="N379" s="188"/>
      <c r="O379" s="76"/>
      <c r="P379" s="76"/>
      <c r="Q379" s="76"/>
      <c r="R379" s="76"/>
      <c r="S379" s="76"/>
      <c r="T379" s="7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8" t="s">
        <v>133</v>
      </c>
      <c r="AU379" s="18" t="s">
        <v>86</v>
      </c>
    </row>
    <row r="380" s="13" customFormat="1">
      <c r="A380" s="13"/>
      <c r="B380" s="192"/>
      <c r="C380" s="13"/>
      <c r="D380" s="184" t="s">
        <v>158</v>
      </c>
      <c r="E380" s="193" t="s">
        <v>1</v>
      </c>
      <c r="F380" s="194" t="s">
        <v>647</v>
      </c>
      <c r="G380" s="13"/>
      <c r="H380" s="195">
        <v>9</v>
      </c>
      <c r="I380" s="196"/>
      <c r="J380" s="13"/>
      <c r="K380" s="13"/>
      <c r="L380" s="192"/>
      <c r="M380" s="197"/>
      <c r="N380" s="198"/>
      <c r="O380" s="198"/>
      <c r="P380" s="198"/>
      <c r="Q380" s="198"/>
      <c r="R380" s="198"/>
      <c r="S380" s="198"/>
      <c r="T380" s="19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3" t="s">
        <v>158</v>
      </c>
      <c r="AU380" s="193" t="s">
        <v>86</v>
      </c>
      <c r="AV380" s="13" t="s">
        <v>86</v>
      </c>
      <c r="AW380" s="13" t="s">
        <v>32</v>
      </c>
      <c r="AX380" s="13" t="s">
        <v>84</v>
      </c>
      <c r="AY380" s="193" t="s">
        <v>127</v>
      </c>
    </row>
    <row r="381" s="2" customFormat="1" ht="16.5" customHeight="1">
      <c r="A381" s="37"/>
      <c r="B381" s="169"/>
      <c r="C381" s="219" t="s">
        <v>648</v>
      </c>
      <c r="D381" s="219" t="s">
        <v>344</v>
      </c>
      <c r="E381" s="220" t="s">
        <v>649</v>
      </c>
      <c r="F381" s="221" t="s">
        <v>650</v>
      </c>
      <c r="G381" s="222" t="s">
        <v>267</v>
      </c>
      <c r="H381" s="223">
        <v>3</v>
      </c>
      <c r="I381" s="224"/>
      <c r="J381" s="225">
        <f>ROUND(I381*H381,2)</f>
        <v>0</v>
      </c>
      <c r="K381" s="226"/>
      <c r="L381" s="227"/>
      <c r="M381" s="228" t="s">
        <v>1</v>
      </c>
      <c r="N381" s="229" t="s">
        <v>41</v>
      </c>
      <c r="O381" s="76"/>
      <c r="P381" s="180">
        <f>O381*H381</f>
        <v>0</v>
      </c>
      <c r="Q381" s="180">
        <v>0.00080000000000000004</v>
      </c>
      <c r="R381" s="180">
        <f>Q381*H381</f>
        <v>0.0024000000000000002</v>
      </c>
      <c r="S381" s="180">
        <v>0</v>
      </c>
      <c r="T381" s="18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2" t="s">
        <v>171</v>
      </c>
      <c r="AT381" s="182" t="s">
        <v>344</v>
      </c>
      <c r="AU381" s="182" t="s">
        <v>86</v>
      </c>
      <c r="AY381" s="18" t="s">
        <v>127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8" t="s">
        <v>84</v>
      </c>
      <c r="BK381" s="183">
        <f>ROUND(I381*H381,2)</f>
        <v>0</v>
      </c>
      <c r="BL381" s="18" t="s">
        <v>126</v>
      </c>
      <c r="BM381" s="182" t="s">
        <v>651</v>
      </c>
    </row>
    <row r="382" s="2" customFormat="1">
      <c r="A382" s="37"/>
      <c r="B382" s="38"/>
      <c r="C382" s="37"/>
      <c r="D382" s="184" t="s">
        <v>133</v>
      </c>
      <c r="E382" s="37"/>
      <c r="F382" s="185" t="s">
        <v>650</v>
      </c>
      <c r="G382" s="37"/>
      <c r="H382" s="37"/>
      <c r="I382" s="186"/>
      <c r="J382" s="37"/>
      <c r="K382" s="37"/>
      <c r="L382" s="38"/>
      <c r="M382" s="187"/>
      <c r="N382" s="188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133</v>
      </c>
      <c r="AU382" s="18" t="s">
        <v>86</v>
      </c>
    </row>
    <row r="383" s="13" customFormat="1">
      <c r="A383" s="13"/>
      <c r="B383" s="192"/>
      <c r="C383" s="13"/>
      <c r="D383" s="184" t="s">
        <v>158</v>
      </c>
      <c r="E383" s="193" t="s">
        <v>1</v>
      </c>
      <c r="F383" s="194" t="s">
        <v>140</v>
      </c>
      <c r="G383" s="13"/>
      <c r="H383" s="195">
        <v>3</v>
      </c>
      <c r="I383" s="196"/>
      <c r="J383" s="13"/>
      <c r="K383" s="13"/>
      <c r="L383" s="192"/>
      <c r="M383" s="197"/>
      <c r="N383" s="198"/>
      <c r="O383" s="198"/>
      <c r="P383" s="198"/>
      <c r="Q383" s="198"/>
      <c r="R383" s="198"/>
      <c r="S383" s="198"/>
      <c r="T383" s="19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3" t="s">
        <v>158</v>
      </c>
      <c r="AU383" s="193" t="s">
        <v>86</v>
      </c>
      <c r="AV383" s="13" t="s">
        <v>86</v>
      </c>
      <c r="AW383" s="13" t="s">
        <v>32</v>
      </c>
      <c r="AX383" s="13" t="s">
        <v>84</v>
      </c>
      <c r="AY383" s="193" t="s">
        <v>127</v>
      </c>
    </row>
    <row r="384" s="2" customFormat="1" ht="16.5" customHeight="1">
      <c r="A384" s="37"/>
      <c r="B384" s="169"/>
      <c r="C384" s="219" t="s">
        <v>652</v>
      </c>
      <c r="D384" s="219" t="s">
        <v>344</v>
      </c>
      <c r="E384" s="220" t="s">
        <v>653</v>
      </c>
      <c r="F384" s="221" t="s">
        <v>654</v>
      </c>
      <c r="G384" s="222" t="s">
        <v>267</v>
      </c>
      <c r="H384" s="223">
        <v>3</v>
      </c>
      <c r="I384" s="224"/>
      <c r="J384" s="225">
        <f>ROUND(I384*H384,2)</f>
        <v>0</v>
      </c>
      <c r="K384" s="226"/>
      <c r="L384" s="227"/>
      <c r="M384" s="228" t="s">
        <v>1</v>
      </c>
      <c r="N384" s="229" t="s">
        <v>41</v>
      </c>
      <c r="O384" s="76"/>
      <c r="P384" s="180">
        <f>O384*H384</f>
        <v>0</v>
      </c>
      <c r="Q384" s="180">
        <v>0.0016000000000000001</v>
      </c>
      <c r="R384" s="180">
        <f>Q384*H384</f>
        <v>0.0048000000000000004</v>
      </c>
      <c r="S384" s="180">
        <v>0</v>
      </c>
      <c r="T384" s="18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2" t="s">
        <v>171</v>
      </c>
      <c r="AT384" s="182" t="s">
        <v>344</v>
      </c>
      <c r="AU384" s="182" t="s">
        <v>86</v>
      </c>
      <c r="AY384" s="18" t="s">
        <v>127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8" t="s">
        <v>84</v>
      </c>
      <c r="BK384" s="183">
        <f>ROUND(I384*H384,2)</f>
        <v>0</v>
      </c>
      <c r="BL384" s="18" t="s">
        <v>126</v>
      </c>
      <c r="BM384" s="182" t="s">
        <v>655</v>
      </c>
    </row>
    <row r="385" s="2" customFormat="1">
      <c r="A385" s="37"/>
      <c r="B385" s="38"/>
      <c r="C385" s="37"/>
      <c r="D385" s="184" t="s">
        <v>133</v>
      </c>
      <c r="E385" s="37"/>
      <c r="F385" s="185" t="s">
        <v>656</v>
      </c>
      <c r="G385" s="37"/>
      <c r="H385" s="37"/>
      <c r="I385" s="186"/>
      <c r="J385" s="37"/>
      <c r="K385" s="37"/>
      <c r="L385" s="38"/>
      <c r="M385" s="187"/>
      <c r="N385" s="188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133</v>
      </c>
      <c r="AU385" s="18" t="s">
        <v>86</v>
      </c>
    </row>
    <row r="386" s="13" customFormat="1">
      <c r="A386" s="13"/>
      <c r="B386" s="192"/>
      <c r="C386" s="13"/>
      <c r="D386" s="184" t="s">
        <v>158</v>
      </c>
      <c r="E386" s="193" t="s">
        <v>1</v>
      </c>
      <c r="F386" s="194" t="s">
        <v>140</v>
      </c>
      <c r="G386" s="13"/>
      <c r="H386" s="195">
        <v>3</v>
      </c>
      <c r="I386" s="196"/>
      <c r="J386" s="13"/>
      <c r="K386" s="13"/>
      <c r="L386" s="192"/>
      <c r="M386" s="197"/>
      <c r="N386" s="198"/>
      <c r="O386" s="198"/>
      <c r="P386" s="198"/>
      <c r="Q386" s="198"/>
      <c r="R386" s="198"/>
      <c r="S386" s="198"/>
      <c r="T386" s="19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3" t="s">
        <v>158</v>
      </c>
      <c r="AU386" s="193" t="s">
        <v>86</v>
      </c>
      <c r="AV386" s="13" t="s">
        <v>86</v>
      </c>
      <c r="AW386" s="13" t="s">
        <v>32</v>
      </c>
      <c r="AX386" s="13" t="s">
        <v>84</v>
      </c>
      <c r="AY386" s="193" t="s">
        <v>127</v>
      </c>
    </row>
    <row r="387" s="2" customFormat="1" ht="16.5" customHeight="1">
      <c r="A387" s="37"/>
      <c r="B387" s="169"/>
      <c r="C387" s="219" t="s">
        <v>657</v>
      </c>
      <c r="D387" s="219" t="s">
        <v>344</v>
      </c>
      <c r="E387" s="220" t="s">
        <v>658</v>
      </c>
      <c r="F387" s="221" t="s">
        <v>659</v>
      </c>
      <c r="G387" s="222" t="s">
        <v>267</v>
      </c>
      <c r="H387" s="223">
        <v>3</v>
      </c>
      <c r="I387" s="224"/>
      <c r="J387" s="225">
        <f>ROUND(I387*H387,2)</f>
        <v>0</v>
      </c>
      <c r="K387" s="226"/>
      <c r="L387" s="227"/>
      <c r="M387" s="228" t="s">
        <v>1</v>
      </c>
      <c r="N387" s="229" t="s">
        <v>41</v>
      </c>
      <c r="O387" s="76"/>
      <c r="P387" s="180">
        <f>O387*H387</f>
        <v>0</v>
      </c>
      <c r="Q387" s="180">
        <v>0.0016000000000000001</v>
      </c>
      <c r="R387" s="180">
        <f>Q387*H387</f>
        <v>0.0048000000000000004</v>
      </c>
      <c r="S387" s="180">
        <v>0</v>
      </c>
      <c r="T387" s="18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2" t="s">
        <v>171</v>
      </c>
      <c r="AT387" s="182" t="s">
        <v>344</v>
      </c>
      <c r="AU387" s="182" t="s">
        <v>86</v>
      </c>
      <c r="AY387" s="18" t="s">
        <v>127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8" t="s">
        <v>84</v>
      </c>
      <c r="BK387" s="183">
        <f>ROUND(I387*H387,2)</f>
        <v>0</v>
      </c>
      <c r="BL387" s="18" t="s">
        <v>126</v>
      </c>
      <c r="BM387" s="182" t="s">
        <v>660</v>
      </c>
    </row>
    <row r="388" s="2" customFormat="1">
      <c r="A388" s="37"/>
      <c r="B388" s="38"/>
      <c r="C388" s="37"/>
      <c r="D388" s="184" t="s">
        <v>133</v>
      </c>
      <c r="E388" s="37"/>
      <c r="F388" s="185" t="s">
        <v>656</v>
      </c>
      <c r="G388" s="37"/>
      <c r="H388" s="37"/>
      <c r="I388" s="186"/>
      <c r="J388" s="37"/>
      <c r="K388" s="37"/>
      <c r="L388" s="38"/>
      <c r="M388" s="187"/>
      <c r="N388" s="188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133</v>
      </c>
      <c r="AU388" s="18" t="s">
        <v>86</v>
      </c>
    </row>
    <row r="389" s="13" customFormat="1">
      <c r="A389" s="13"/>
      <c r="B389" s="192"/>
      <c r="C389" s="13"/>
      <c r="D389" s="184" t="s">
        <v>158</v>
      </c>
      <c r="E389" s="193" t="s">
        <v>1</v>
      </c>
      <c r="F389" s="194" t="s">
        <v>140</v>
      </c>
      <c r="G389" s="13"/>
      <c r="H389" s="195">
        <v>3</v>
      </c>
      <c r="I389" s="196"/>
      <c r="J389" s="13"/>
      <c r="K389" s="13"/>
      <c r="L389" s="192"/>
      <c r="M389" s="197"/>
      <c r="N389" s="198"/>
      <c r="O389" s="198"/>
      <c r="P389" s="198"/>
      <c r="Q389" s="198"/>
      <c r="R389" s="198"/>
      <c r="S389" s="198"/>
      <c r="T389" s="19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3" t="s">
        <v>158</v>
      </c>
      <c r="AU389" s="193" t="s">
        <v>86</v>
      </c>
      <c r="AV389" s="13" t="s">
        <v>86</v>
      </c>
      <c r="AW389" s="13" t="s">
        <v>32</v>
      </c>
      <c r="AX389" s="13" t="s">
        <v>84</v>
      </c>
      <c r="AY389" s="193" t="s">
        <v>127</v>
      </c>
    </row>
    <row r="390" s="2" customFormat="1" ht="16.5" customHeight="1">
      <c r="A390" s="37"/>
      <c r="B390" s="169"/>
      <c r="C390" s="170" t="s">
        <v>661</v>
      </c>
      <c r="D390" s="170" t="s">
        <v>128</v>
      </c>
      <c r="E390" s="171" t="s">
        <v>662</v>
      </c>
      <c r="F390" s="172" t="s">
        <v>663</v>
      </c>
      <c r="G390" s="173" t="s">
        <v>267</v>
      </c>
      <c r="H390" s="174">
        <v>3</v>
      </c>
      <c r="I390" s="175"/>
      <c r="J390" s="176">
        <f>ROUND(I390*H390,2)</f>
        <v>0</v>
      </c>
      <c r="K390" s="177"/>
      <c r="L390" s="38"/>
      <c r="M390" s="178" t="s">
        <v>1</v>
      </c>
      <c r="N390" s="179" t="s">
        <v>41</v>
      </c>
      <c r="O390" s="76"/>
      <c r="P390" s="180">
        <f>O390*H390</f>
        <v>0</v>
      </c>
      <c r="Q390" s="180">
        <v>6.9999999999999994E-05</v>
      </c>
      <c r="R390" s="180">
        <f>Q390*H390</f>
        <v>0.00020999999999999998</v>
      </c>
      <c r="S390" s="180">
        <v>0</v>
      </c>
      <c r="T390" s="18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2" t="s">
        <v>126</v>
      </c>
      <c r="AT390" s="182" t="s">
        <v>128</v>
      </c>
      <c r="AU390" s="182" t="s">
        <v>86</v>
      </c>
      <c r="AY390" s="18" t="s">
        <v>127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8" t="s">
        <v>84</v>
      </c>
      <c r="BK390" s="183">
        <f>ROUND(I390*H390,2)</f>
        <v>0</v>
      </c>
      <c r="BL390" s="18" t="s">
        <v>126</v>
      </c>
      <c r="BM390" s="182" t="s">
        <v>664</v>
      </c>
    </row>
    <row r="391" s="2" customFormat="1">
      <c r="A391" s="37"/>
      <c r="B391" s="38"/>
      <c r="C391" s="37"/>
      <c r="D391" s="184" t="s">
        <v>133</v>
      </c>
      <c r="E391" s="37"/>
      <c r="F391" s="185" t="s">
        <v>665</v>
      </c>
      <c r="G391" s="37"/>
      <c r="H391" s="37"/>
      <c r="I391" s="186"/>
      <c r="J391" s="37"/>
      <c r="K391" s="37"/>
      <c r="L391" s="38"/>
      <c r="M391" s="187"/>
      <c r="N391" s="188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133</v>
      </c>
      <c r="AU391" s="18" t="s">
        <v>86</v>
      </c>
    </row>
    <row r="392" s="2" customFormat="1">
      <c r="A392" s="37"/>
      <c r="B392" s="38"/>
      <c r="C392" s="37"/>
      <c r="D392" s="184" t="s">
        <v>146</v>
      </c>
      <c r="E392" s="37"/>
      <c r="F392" s="189" t="s">
        <v>666</v>
      </c>
      <c r="G392" s="37"/>
      <c r="H392" s="37"/>
      <c r="I392" s="186"/>
      <c r="J392" s="37"/>
      <c r="K392" s="37"/>
      <c r="L392" s="38"/>
      <c r="M392" s="187"/>
      <c r="N392" s="18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146</v>
      </c>
      <c r="AU392" s="18" t="s">
        <v>86</v>
      </c>
    </row>
    <row r="393" s="15" customFormat="1">
      <c r="A393" s="15"/>
      <c r="B393" s="212"/>
      <c r="C393" s="15"/>
      <c r="D393" s="184" t="s">
        <v>158</v>
      </c>
      <c r="E393" s="213" t="s">
        <v>1</v>
      </c>
      <c r="F393" s="214" t="s">
        <v>667</v>
      </c>
      <c r="G393" s="15"/>
      <c r="H393" s="213" t="s">
        <v>1</v>
      </c>
      <c r="I393" s="215"/>
      <c r="J393" s="15"/>
      <c r="K393" s="15"/>
      <c r="L393" s="212"/>
      <c r="M393" s="216"/>
      <c r="N393" s="217"/>
      <c r="O393" s="217"/>
      <c r="P393" s="217"/>
      <c r="Q393" s="217"/>
      <c r="R393" s="217"/>
      <c r="S393" s="217"/>
      <c r="T393" s="21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3" t="s">
        <v>158</v>
      </c>
      <c r="AU393" s="213" t="s">
        <v>86</v>
      </c>
      <c r="AV393" s="15" t="s">
        <v>84</v>
      </c>
      <c r="AW393" s="15" t="s">
        <v>32</v>
      </c>
      <c r="AX393" s="15" t="s">
        <v>76</v>
      </c>
      <c r="AY393" s="213" t="s">
        <v>127</v>
      </c>
    </row>
    <row r="394" s="13" customFormat="1">
      <c r="A394" s="13"/>
      <c r="B394" s="192"/>
      <c r="C394" s="13"/>
      <c r="D394" s="184" t="s">
        <v>158</v>
      </c>
      <c r="E394" s="193" t="s">
        <v>1</v>
      </c>
      <c r="F394" s="194" t="s">
        <v>140</v>
      </c>
      <c r="G394" s="13"/>
      <c r="H394" s="195">
        <v>3</v>
      </c>
      <c r="I394" s="196"/>
      <c r="J394" s="13"/>
      <c r="K394" s="13"/>
      <c r="L394" s="192"/>
      <c r="M394" s="197"/>
      <c r="N394" s="198"/>
      <c r="O394" s="198"/>
      <c r="P394" s="198"/>
      <c r="Q394" s="198"/>
      <c r="R394" s="198"/>
      <c r="S394" s="198"/>
      <c r="T394" s="19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3" t="s">
        <v>158</v>
      </c>
      <c r="AU394" s="193" t="s">
        <v>86</v>
      </c>
      <c r="AV394" s="13" t="s">
        <v>86</v>
      </c>
      <c r="AW394" s="13" t="s">
        <v>32</v>
      </c>
      <c r="AX394" s="13" t="s">
        <v>84</v>
      </c>
      <c r="AY394" s="193" t="s">
        <v>127</v>
      </c>
    </row>
    <row r="395" s="2" customFormat="1" ht="24.15" customHeight="1">
      <c r="A395" s="37"/>
      <c r="B395" s="169"/>
      <c r="C395" s="170" t="s">
        <v>668</v>
      </c>
      <c r="D395" s="170" t="s">
        <v>128</v>
      </c>
      <c r="E395" s="171" t="s">
        <v>669</v>
      </c>
      <c r="F395" s="172" t="s">
        <v>670</v>
      </c>
      <c r="G395" s="173" t="s">
        <v>267</v>
      </c>
      <c r="H395" s="174">
        <v>2</v>
      </c>
      <c r="I395" s="175"/>
      <c r="J395" s="176">
        <f>ROUND(I395*H395,2)</f>
        <v>0</v>
      </c>
      <c r="K395" s="177"/>
      <c r="L395" s="38"/>
      <c r="M395" s="178" t="s">
        <v>1</v>
      </c>
      <c r="N395" s="179" t="s">
        <v>41</v>
      </c>
      <c r="O395" s="76"/>
      <c r="P395" s="180">
        <f>O395*H395</f>
        <v>0</v>
      </c>
      <c r="Q395" s="180">
        <v>0.34089999999999998</v>
      </c>
      <c r="R395" s="180">
        <f>Q395*H395</f>
        <v>0.68179999999999996</v>
      </c>
      <c r="S395" s="180">
        <v>0</v>
      </c>
      <c r="T395" s="18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2" t="s">
        <v>126</v>
      </c>
      <c r="AT395" s="182" t="s">
        <v>128</v>
      </c>
      <c r="AU395" s="182" t="s">
        <v>86</v>
      </c>
      <c r="AY395" s="18" t="s">
        <v>127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8" t="s">
        <v>84</v>
      </c>
      <c r="BK395" s="183">
        <f>ROUND(I395*H395,2)</f>
        <v>0</v>
      </c>
      <c r="BL395" s="18" t="s">
        <v>126</v>
      </c>
      <c r="BM395" s="182" t="s">
        <v>671</v>
      </c>
    </row>
    <row r="396" s="2" customFormat="1">
      <c r="A396" s="37"/>
      <c r="B396" s="38"/>
      <c r="C396" s="37"/>
      <c r="D396" s="184" t="s">
        <v>133</v>
      </c>
      <c r="E396" s="37"/>
      <c r="F396" s="185" t="s">
        <v>670</v>
      </c>
      <c r="G396" s="37"/>
      <c r="H396" s="37"/>
      <c r="I396" s="186"/>
      <c r="J396" s="37"/>
      <c r="K396" s="37"/>
      <c r="L396" s="38"/>
      <c r="M396" s="187"/>
      <c r="N396" s="188"/>
      <c r="O396" s="76"/>
      <c r="P396" s="76"/>
      <c r="Q396" s="76"/>
      <c r="R396" s="76"/>
      <c r="S396" s="76"/>
      <c r="T396" s="7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8" t="s">
        <v>133</v>
      </c>
      <c r="AU396" s="18" t="s">
        <v>86</v>
      </c>
    </row>
    <row r="397" s="13" customFormat="1">
      <c r="A397" s="13"/>
      <c r="B397" s="192"/>
      <c r="C397" s="13"/>
      <c r="D397" s="184" t="s">
        <v>158</v>
      </c>
      <c r="E397" s="193" t="s">
        <v>1</v>
      </c>
      <c r="F397" s="194" t="s">
        <v>86</v>
      </c>
      <c r="G397" s="13"/>
      <c r="H397" s="195">
        <v>2</v>
      </c>
      <c r="I397" s="196"/>
      <c r="J397" s="13"/>
      <c r="K397" s="13"/>
      <c r="L397" s="192"/>
      <c r="M397" s="197"/>
      <c r="N397" s="198"/>
      <c r="O397" s="198"/>
      <c r="P397" s="198"/>
      <c r="Q397" s="198"/>
      <c r="R397" s="198"/>
      <c r="S397" s="198"/>
      <c r="T397" s="19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3" t="s">
        <v>158</v>
      </c>
      <c r="AU397" s="193" t="s">
        <v>86</v>
      </c>
      <c r="AV397" s="13" t="s">
        <v>86</v>
      </c>
      <c r="AW397" s="13" t="s">
        <v>32</v>
      </c>
      <c r="AX397" s="13" t="s">
        <v>84</v>
      </c>
      <c r="AY397" s="193" t="s">
        <v>127</v>
      </c>
    </row>
    <row r="398" s="2" customFormat="1" ht="24.15" customHeight="1">
      <c r="A398" s="37"/>
      <c r="B398" s="169"/>
      <c r="C398" s="219" t="s">
        <v>672</v>
      </c>
      <c r="D398" s="219" t="s">
        <v>344</v>
      </c>
      <c r="E398" s="220" t="s">
        <v>673</v>
      </c>
      <c r="F398" s="221" t="s">
        <v>674</v>
      </c>
      <c r="G398" s="222" t="s">
        <v>267</v>
      </c>
      <c r="H398" s="223">
        <v>2</v>
      </c>
      <c r="I398" s="224"/>
      <c r="J398" s="225">
        <f>ROUND(I398*H398,2)</f>
        <v>0</v>
      </c>
      <c r="K398" s="226"/>
      <c r="L398" s="227"/>
      <c r="M398" s="228" t="s">
        <v>1</v>
      </c>
      <c r="N398" s="229" t="s">
        <v>41</v>
      </c>
      <c r="O398" s="76"/>
      <c r="P398" s="180">
        <f>O398*H398</f>
        <v>0</v>
      </c>
      <c r="Q398" s="180">
        <v>0.071999999999999995</v>
      </c>
      <c r="R398" s="180">
        <f>Q398*H398</f>
        <v>0.14399999999999999</v>
      </c>
      <c r="S398" s="180">
        <v>0</v>
      </c>
      <c r="T398" s="18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2" t="s">
        <v>171</v>
      </c>
      <c r="AT398" s="182" t="s">
        <v>344</v>
      </c>
      <c r="AU398" s="182" t="s">
        <v>86</v>
      </c>
      <c r="AY398" s="18" t="s">
        <v>127</v>
      </c>
      <c r="BE398" s="183">
        <f>IF(N398="základní",J398,0)</f>
        <v>0</v>
      </c>
      <c r="BF398" s="183">
        <f>IF(N398="snížená",J398,0)</f>
        <v>0</v>
      </c>
      <c r="BG398" s="183">
        <f>IF(N398="zákl. přenesená",J398,0)</f>
        <v>0</v>
      </c>
      <c r="BH398" s="183">
        <f>IF(N398="sníž. přenesená",J398,0)</f>
        <v>0</v>
      </c>
      <c r="BI398" s="183">
        <f>IF(N398="nulová",J398,0)</f>
        <v>0</v>
      </c>
      <c r="BJ398" s="18" t="s">
        <v>84</v>
      </c>
      <c r="BK398" s="183">
        <f>ROUND(I398*H398,2)</f>
        <v>0</v>
      </c>
      <c r="BL398" s="18" t="s">
        <v>126</v>
      </c>
      <c r="BM398" s="182" t="s">
        <v>675</v>
      </c>
    </row>
    <row r="399" s="2" customFormat="1">
      <c r="A399" s="37"/>
      <c r="B399" s="38"/>
      <c r="C399" s="37"/>
      <c r="D399" s="184" t="s">
        <v>133</v>
      </c>
      <c r="E399" s="37"/>
      <c r="F399" s="185" t="s">
        <v>676</v>
      </c>
      <c r="G399" s="37"/>
      <c r="H399" s="37"/>
      <c r="I399" s="186"/>
      <c r="J399" s="37"/>
      <c r="K399" s="37"/>
      <c r="L399" s="38"/>
      <c r="M399" s="187"/>
      <c r="N399" s="188"/>
      <c r="O399" s="76"/>
      <c r="P399" s="76"/>
      <c r="Q399" s="76"/>
      <c r="R399" s="76"/>
      <c r="S399" s="76"/>
      <c r="T399" s="7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8" t="s">
        <v>133</v>
      </c>
      <c r="AU399" s="18" t="s">
        <v>86</v>
      </c>
    </row>
    <row r="400" s="13" customFormat="1">
      <c r="A400" s="13"/>
      <c r="B400" s="192"/>
      <c r="C400" s="13"/>
      <c r="D400" s="184" t="s">
        <v>158</v>
      </c>
      <c r="E400" s="193" t="s">
        <v>1</v>
      </c>
      <c r="F400" s="194" t="s">
        <v>86</v>
      </c>
      <c r="G400" s="13"/>
      <c r="H400" s="195">
        <v>2</v>
      </c>
      <c r="I400" s="196"/>
      <c r="J400" s="13"/>
      <c r="K400" s="13"/>
      <c r="L400" s="192"/>
      <c r="M400" s="197"/>
      <c r="N400" s="198"/>
      <c r="O400" s="198"/>
      <c r="P400" s="198"/>
      <c r="Q400" s="198"/>
      <c r="R400" s="198"/>
      <c r="S400" s="198"/>
      <c r="T400" s="19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3" t="s">
        <v>158</v>
      </c>
      <c r="AU400" s="193" t="s">
        <v>86</v>
      </c>
      <c r="AV400" s="13" t="s">
        <v>86</v>
      </c>
      <c r="AW400" s="13" t="s">
        <v>32</v>
      </c>
      <c r="AX400" s="13" t="s">
        <v>84</v>
      </c>
      <c r="AY400" s="193" t="s">
        <v>127</v>
      </c>
    </row>
    <row r="401" s="2" customFormat="1" ht="21.75" customHeight="1">
      <c r="A401" s="37"/>
      <c r="B401" s="169"/>
      <c r="C401" s="219" t="s">
        <v>677</v>
      </c>
      <c r="D401" s="219" t="s">
        <v>344</v>
      </c>
      <c r="E401" s="220" t="s">
        <v>678</v>
      </c>
      <c r="F401" s="221" t="s">
        <v>679</v>
      </c>
      <c r="G401" s="222" t="s">
        <v>267</v>
      </c>
      <c r="H401" s="223">
        <v>2</v>
      </c>
      <c r="I401" s="224"/>
      <c r="J401" s="225">
        <f>ROUND(I401*H401,2)</f>
        <v>0</v>
      </c>
      <c r="K401" s="226"/>
      <c r="L401" s="227"/>
      <c r="M401" s="228" t="s">
        <v>1</v>
      </c>
      <c r="N401" s="229" t="s">
        <v>41</v>
      </c>
      <c r="O401" s="76"/>
      <c r="P401" s="180">
        <f>O401*H401</f>
        <v>0</v>
      </c>
      <c r="Q401" s="180">
        <v>0.111</v>
      </c>
      <c r="R401" s="180">
        <f>Q401*H401</f>
        <v>0.222</v>
      </c>
      <c r="S401" s="180">
        <v>0</v>
      </c>
      <c r="T401" s="18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82" t="s">
        <v>171</v>
      </c>
      <c r="AT401" s="182" t="s">
        <v>344</v>
      </c>
      <c r="AU401" s="182" t="s">
        <v>86</v>
      </c>
      <c r="AY401" s="18" t="s">
        <v>127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8" t="s">
        <v>84</v>
      </c>
      <c r="BK401" s="183">
        <f>ROUND(I401*H401,2)</f>
        <v>0</v>
      </c>
      <c r="BL401" s="18" t="s">
        <v>126</v>
      </c>
      <c r="BM401" s="182" t="s">
        <v>680</v>
      </c>
    </row>
    <row r="402" s="2" customFormat="1">
      <c r="A402" s="37"/>
      <c r="B402" s="38"/>
      <c r="C402" s="37"/>
      <c r="D402" s="184" t="s">
        <v>133</v>
      </c>
      <c r="E402" s="37"/>
      <c r="F402" s="185" t="s">
        <v>679</v>
      </c>
      <c r="G402" s="37"/>
      <c r="H402" s="37"/>
      <c r="I402" s="186"/>
      <c r="J402" s="37"/>
      <c r="K402" s="37"/>
      <c r="L402" s="38"/>
      <c r="M402" s="187"/>
      <c r="N402" s="188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133</v>
      </c>
      <c r="AU402" s="18" t="s">
        <v>86</v>
      </c>
    </row>
    <row r="403" s="13" customFormat="1">
      <c r="A403" s="13"/>
      <c r="B403" s="192"/>
      <c r="C403" s="13"/>
      <c r="D403" s="184" t="s">
        <v>158</v>
      </c>
      <c r="E403" s="193" t="s">
        <v>1</v>
      </c>
      <c r="F403" s="194" t="s">
        <v>86</v>
      </c>
      <c r="G403" s="13"/>
      <c r="H403" s="195">
        <v>2</v>
      </c>
      <c r="I403" s="196"/>
      <c r="J403" s="13"/>
      <c r="K403" s="13"/>
      <c r="L403" s="192"/>
      <c r="M403" s="197"/>
      <c r="N403" s="198"/>
      <c r="O403" s="198"/>
      <c r="P403" s="198"/>
      <c r="Q403" s="198"/>
      <c r="R403" s="198"/>
      <c r="S403" s="198"/>
      <c r="T403" s="19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3" t="s">
        <v>158</v>
      </c>
      <c r="AU403" s="193" t="s">
        <v>86</v>
      </c>
      <c r="AV403" s="13" t="s">
        <v>86</v>
      </c>
      <c r="AW403" s="13" t="s">
        <v>32</v>
      </c>
      <c r="AX403" s="13" t="s">
        <v>84</v>
      </c>
      <c r="AY403" s="193" t="s">
        <v>127</v>
      </c>
    </row>
    <row r="404" s="2" customFormat="1" ht="24.15" customHeight="1">
      <c r="A404" s="37"/>
      <c r="B404" s="169"/>
      <c r="C404" s="219" t="s">
        <v>681</v>
      </c>
      <c r="D404" s="219" t="s">
        <v>344</v>
      </c>
      <c r="E404" s="220" t="s">
        <v>682</v>
      </c>
      <c r="F404" s="221" t="s">
        <v>683</v>
      </c>
      <c r="G404" s="222" t="s">
        <v>267</v>
      </c>
      <c r="H404" s="223">
        <v>2</v>
      </c>
      <c r="I404" s="224"/>
      <c r="J404" s="225">
        <f>ROUND(I404*H404,2)</f>
        <v>0</v>
      </c>
      <c r="K404" s="226"/>
      <c r="L404" s="227"/>
      <c r="M404" s="228" t="s">
        <v>1</v>
      </c>
      <c r="N404" s="229" t="s">
        <v>41</v>
      </c>
      <c r="O404" s="76"/>
      <c r="P404" s="180">
        <f>O404*H404</f>
        <v>0</v>
      </c>
      <c r="Q404" s="180">
        <v>0.057000000000000002</v>
      </c>
      <c r="R404" s="180">
        <f>Q404*H404</f>
        <v>0.114</v>
      </c>
      <c r="S404" s="180">
        <v>0</v>
      </c>
      <c r="T404" s="18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2" t="s">
        <v>171</v>
      </c>
      <c r="AT404" s="182" t="s">
        <v>344</v>
      </c>
      <c r="AU404" s="182" t="s">
        <v>86</v>
      </c>
      <c r="AY404" s="18" t="s">
        <v>127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18" t="s">
        <v>84</v>
      </c>
      <c r="BK404" s="183">
        <f>ROUND(I404*H404,2)</f>
        <v>0</v>
      </c>
      <c r="BL404" s="18" t="s">
        <v>126</v>
      </c>
      <c r="BM404" s="182" t="s">
        <v>684</v>
      </c>
    </row>
    <row r="405" s="2" customFormat="1">
      <c r="A405" s="37"/>
      <c r="B405" s="38"/>
      <c r="C405" s="37"/>
      <c r="D405" s="184" t="s">
        <v>133</v>
      </c>
      <c r="E405" s="37"/>
      <c r="F405" s="185" t="s">
        <v>683</v>
      </c>
      <c r="G405" s="37"/>
      <c r="H405" s="37"/>
      <c r="I405" s="186"/>
      <c r="J405" s="37"/>
      <c r="K405" s="37"/>
      <c r="L405" s="38"/>
      <c r="M405" s="187"/>
      <c r="N405" s="188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133</v>
      </c>
      <c r="AU405" s="18" t="s">
        <v>86</v>
      </c>
    </row>
    <row r="406" s="13" customFormat="1">
      <c r="A406" s="13"/>
      <c r="B406" s="192"/>
      <c r="C406" s="13"/>
      <c r="D406" s="184" t="s">
        <v>158</v>
      </c>
      <c r="E406" s="193" t="s">
        <v>1</v>
      </c>
      <c r="F406" s="194" t="s">
        <v>86</v>
      </c>
      <c r="G406" s="13"/>
      <c r="H406" s="195">
        <v>2</v>
      </c>
      <c r="I406" s="196"/>
      <c r="J406" s="13"/>
      <c r="K406" s="13"/>
      <c r="L406" s="192"/>
      <c r="M406" s="197"/>
      <c r="N406" s="198"/>
      <c r="O406" s="198"/>
      <c r="P406" s="198"/>
      <c r="Q406" s="198"/>
      <c r="R406" s="198"/>
      <c r="S406" s="198"/>
      <c r="T406" s="19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3" t="s">
        <v>158</v>
      </c>
      <c r="AU406" s="193" t="s">
        <v>86</v>
      </c>
      <c r="AV406" s="13" t="s">
        <v>86</v>
      </c>
      <c r="AW406" s="13" t="s">
        <v>32</v>
      </c>
      <c r="AX406" s="13" t="s">
        <v>84</v>
      </c>
      <c r="AY406" s="193" t="s">
        <v>127</v>
      </c>
    </row>
    <row r="407" s="2" customFormat="1" ht="24.15" customHeight="1">
      <c r="A407" s="37"/>
      <c r="B407" s="169"/>
      <c r="C407" s="219" t="s">
        <v>685</v>
      </c>
      <c r="D407" s="219" t="s">
        <v>344</v>
      </c>
      <c r="E407" s="220" t="s">
        <v>686</v>
      </c>
      <c r="F407" s="221" t="s">
        <v>687</v>
      </c>
      <c r="G407" s="222" t="s">
        <v>267</v>
      </c>
      <c r="H407" s="223">
        <v>2</v>
      </c>
      <c r="I407" s="224"/>
      <c r="J407" s="225">
        <f>ROUND(I407*H407,2)</f>
        <v>0</v>
      </c>
      <c r="K407" s="226"/>
      <c r="L407" s="227"/>
      <c r="M407" s="228" t="s">
        <v>1</v>
      </c>
      <c r="N407" s="229" t="s">
        <v>41</v>
      </c>
      <c r="O407" s="76"/>
      <c r="P407" s="180">
        <f>O407*H407</f>
        <v>0</v>
      </c>
      <c r="Q407" s="180">
        <v>0.040000000000000001</v>
      </c>
      <c r="R407" s="180">
        <f>Q407*H407</f>
        <v>0.080000000000000002</v>
      </c>
      <c r="S407" s="180">
        <v>0</v>
      </c>
      <c r="T407" s="18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2" t="s">
        <v>171</v>
      </c>
      <c r="AT407" s="182" t="s">
        <v>344</v>
      </c>
      <c r="AU407" s="182" t="s">
        <v>86</v>
      </c>
      <c r="AY407" s="18" t="s">
        <v>127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8" t="s">
        <v>84</v>
      </c>
      <c r="BK407" s="183">
        <f>ROUND(I407*H407,2)</f>
        <v>0</v>
      </c>
      <c r="BL407" s="18" t="s">
        <v>126</v>
      </c>
      <c r="BM407" s="182" t="s">
        <v>688</v>
      </c>
    </row>
    <row r="408" s="2" customFormat="1">
      <c r="A408" s="37"/>
      <c r="B408" s="38"/>
      <c r="C408" s="37"/>
      <c r="D408" s="184" t="s">
        <v>133</v>
      </c>
      <c r="E408" s="37"/>
      <c r="F408" s="185" t="s">
        <v>689</v>
      </c>
      <c r="G408" s="37"/>
      <c r="H408" s="37"/>
      <c r="I408" s="186"/>
      <c r="J408" s="37"/>
      <c r="K408" s="37"/>
      <c r="L408" s="38"/>
      <c r="M408" s="187"/>
      <c r="N408" s="188"/>
      <c r="O408" s="76"/>
      <c r="P408" s="76"/>
      <c r="Q408" s="76"/>
      <c r="R408" s="76"/>
      <c r="S408" s="76"/>
      <c r="T408" s="7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8" t="s">
        <v>133</v>
      </c>
      <c r="AU408" s="18" t="s">
        <v>86</v>
      </c>
    </row>
    <row r="409" s="13" customFormat="1">
      <c r="A409" s="13"/>
      <c r="B409" s="192"/>
      <c r="C409" s="13"/>
      <c r="D409" s="184" t="s">
        <v>158</v>
      </c>
      <c r="E409" s="193" t="s">
        <v>1</v>
      </c>
      <c r="F409" s="194" t="s">
        <v>86</v>
      </c>
      <c r="G409" s="13"/>
      <c r="H409" s="195">
        <v>2</v>
      </c>
      <c r="I409" s="196"/>
      <c r="J409" s="13"/>
      <c r="K409" s="13"/>
      <c r="L409" s="192"/>
      <c r="M409" s="197"/>
      <c r="N409" s="198"/>
      <c r="O409" s="198"/>
      <c r="P409" s="198"/>
      <c r="Q409" s="198"/>
      <c r="R409" s="198"/>
      <c r="S409" s="198"/>
      <c r="T409" s="19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3" t="s">
        <v>158</v>
      </c>
      <c r="AU409" s="193" t="s">
        <v>86</v>
      </c>
      <c r="AV409" s="13" t="s">
        <v>86</v>
      </c>
      <c r="AW409" s="13" t="s">
        <v>32</v>
      </c>
      <c r="AX409" s="13" t="s">
        <v>84</v>
      </c>
      <c r="AY409" s="193" t="s">
        <v>127</v>
      </c>
    </row>
    <row r="410" s="2" customFormat="1" ht="24.15" customHeight="1">
      <c r="A410" s="37"/>
      <c r="B410" s="169"/>
      <c r="C410" s="219" t="s">
        <v>690</v>
      </c>
      <c r="D410" s="219" t="s">
        <v>344</v>
      </c>
      <c r="E410" s="220" t="s">
        <v>691</v>
      </c>
      <c r="F410" s="221" t="s">
        <v>692</v>
      </c>
      <c r="G410" s="222" t="s">
        <v>267</v>
      </c>
      <c r="H410" s="223">
        <v>2</v>
      </c>
      <c r="I410" s="224"/>
      <c r="J410" s="225">
        <f>ROUND(I410*H410,2)</f>
        <v>0</v>
      </c>
      <c r="K410" s="226"/>
      <c r="L410" s="227"/>
      <c r="M410" s="228" t="s">
        <v>1</v>
      </c>
      <c r="N410" s="229" t="s">
        <v>41</v>
      </c>
      <c r="O410" s="76"/>
      <c r="P410" s="180">
        <f>O410*H410</f>
        <v>0</v>
      </c>
      <c r="Q410" s="180">
        <v>0.027</v>
      </c>
      <c r="R410" s="180">
        <f>Q410*H410</f>
        <v>0.053999999999999999</v>
      </c>
      <c r="S410" s="180">
        <v>0</v>
      </c>
      <c r="T410" s="18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2" t="s">
        <v>171</v>
      </c>
      <c r="AT410" s="182" t="s">
        <v>344</v>
      </c>
      <c r="AU410" s="182" t="s">
        <v>86</v>
      </c>
      <c r="AY410" s="18" t="s">
        <v>127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18" t="s">
        <v>84</v>
      </c>
      <c r="BK410" s="183">
        <f>ROUND(I410*H410,2)</f>
        <v>0</v>
      </c>
      <c r="BL410" s="18" t="s">
        <v>126</v>
      </c>
      <c r="BM410" s="182" t="s">
        <v>693</v>
      </c>
    </row>
    <row r="411" s="2" customFormat="1">
      <c r="A411" s="37"/>
      <c r="B411" s="38"/>
      <c r="C411" s="37"/>
      <c r="D411" s="184" t="s">
        <v>133</v>
      </c>
      <c r="E411" s="37"/>
      <c r="F411" s="185" t="s">
        <v>694</v>
      </c>
      <c r="G411" s="37"/>
      <c r="H411" s="37"/>
      <c r="I411" s="186"/>
      <c r="J411" s="37"/>
      <c r="K411" s="37"/>
      <c r="L411" s="38"/>
      <c r="M411" s="187"/>
      <c r="N411" s="188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133</v>
      </c>
      <c r="AU411" s="18" t="s">
        <v>86</v>
      </c>
    </row>
    <row r="412" s="13" customFormat="1">
      <c r="A412" s="13"/>
      <c r="B412" s="192"/>
      <c r="C412" s="13"/>
      <c r="D412" s="184" t="s">
        <v>158</v>
      </c>
      <c r="E412" s="193" t="s">
        <v>1</v>
      </c>
      <c r="F412" s="194" t="s">
        <v>86</v>
      </c>
      <c r="G412" s="13"/>
      <c r="H412" s="195">
        <v>2</v>
      </c>
      <c r="I412" s="196"/>
      <c r="J412" s="13"/>
      <c r="K412" s="13"/>
      <c r="L412" s="192"/>
      <c r="M412" s="197"/>
      <c r="N412" s="198"/>
      <c r="O412" s="198"/>
      <c r="P412" s="198"/>
      <c r="Q412" s="198"/>
      <c r="R412" s="198"/>
      <c r="S412" s="198"/>
      <c r="T412" s="19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3" t="s">
        <v>158</v>
      </c>
      <c r="AU412" s="193" t="s">
        <v>86</v>
      </c>
      <c r="AV412" s="13" t="s">
        <v>86</v>
      </c>
      <c r="AW412" s="13" t="s">
        <v>32</v>
      </c>
      <c r="AX412" s="13" t="s">
        <v>84</v>
      </c>
      <c r="AY412" s="193" t="s">
        <v>127</v>
      </c>
    </row>
    <row r="413" s="2" customFormat="1" ht="21.75" customHeight="1">
      <c r="A413" s="37"/>
      <c r="B413" s="169"/>
      <c r="C413" s="219" t="s">
        <v>695</v>
      </c>
      <c r="D413" s="219" t="s">
        <v>344</v>
      </c>
      <c r="E413" s="220" t="s">
        <v>696</v>
      </c>
      <c r="F413" s="221" t="s">
        <v>697</v>
      </c>
      <c r="G413" s="222" t="s">
        <v>267</v>
      </c>
      <c r="H413" s="223">
        <v>2</v>
      </c>
      <c r="I413" s="224"/>
      <c r="J413" s="225">
        <f>ROUND(I413*H413,2)</f>
        <v>0</v>
      </c>
      <c r="K413" s="226"/>
      <c r="L413" s="227"/>
      <c r="M413" s="228" t="s">
        <v>1</v>
      </c>
      <c r="N413" s="229" t="s">
        <v>41</v>
      </c>
      <c r="O413" s="76"/>
      <c r="P413" s="180">
        <f>O413*H413</f>
        <v>0</v>
      </c>
      <c r="Q413" s="180">
        <v>0.0060000000000000001</v>
      </c>
      <c r="R413" s="180">
        <f>Q413*H413</f>
        <v>0.012</v>
      </c>
      <c r="S413" s="180">
        <v>0</v>
      </c>
      <c r="T413" s="18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2" t="s">
        <v>171</v>
      </c>
      <c r="AT413" s="182" t="s">
        <v>344</v>
      </c>
      <c r="AU413" s="182" t="s">
        <v>86</v>
      </c>
      <c r="AY413" s="18" t="s">
        <v>127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8" t="s">
        <v>84</v>
      </c>
      <c r="BK413" s="183">
        <f>ROUND(I413*H413,2)</f>
        <v>0</v>
      </c>
      <c r="BL413" s="18" t="s">
        <v>126</v>
      </c>
      <c r="BM413" s="182" t="s">
        <v>698</v>
      </c>
    </row>
    <row r="414" s="2" customFormat="1">
      <c r="A414" s="37"/>
      <c r="B414" s="38"/>
      <c r="C414" s="37"/>
      <c r="D414" s="184" t="s">
        <v>133</v>
      </c>
      <c r="E414" s="37"/>
      <c r="F414" s="185" t="s">
        <v>699</v>
      </c>
      <c r="G414" s="37"/>
      <c r="H414" s="37"/>
      <c r="I414" s="186"/>
      <c r="J414" s="37"/>
      <c r="K414" s="37"/>
      <c r="L414" s="38"/>
      <c r="M414" s="187"/>
      <c r="N414" s="188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133</v>
      </c>
      <c r="AU414" s="18" t="s">
        <v>86</v>
      </c>
    </row>
    <row r="415" s="13" customFormat="1">
      <c r="A415" s="13"/>
      <c r="B415" s="192"/>
      <c r="C415" s="13"/>
      <c r="D415" s="184" t="s">
        <v>158</v>
      </c>
      <c r="E415" s="193" t="s">
        <v>1</v>
      </c>
      <c r="F415" s="194" t="s">
        <v>86</v>
      </c>
      <c r="G415" s="13"/>
      <c r="H415" s="195">
        <v>2</v>
      </c>
      <c r="I415" s="196"/>
      <c r="J415" s="13"/>
      <c r="K415" s="13"/>
      <c r="L415" s="192"/>
      <c r="M415" s="197"/>
      <c r="N415" s="198"/>
      <c r="O415" s="198"/>
      <c r="P415" s="198"/>
      <c r="Q415" s="198"/>
      <c r="R415" s="198"/>
      <c r="S415" s="198"/>
      <c r="T415" s="19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3" t="s">
        <v>158</v>
      </c>
      <c r="AU415" s="193" t="s">
        <v>86</v>
      </c>
      <c r="AV415" s="13" t="s">
        <v>86</v>
      </c>
      <c r="AW415" s="13" t="s">
        <v>32</v>
      </c>
      <c r="AX415" s="13" t="s">
        <v>84</v>
      </c>
      <c r="AY415" s="193" t="s">
        <v>127</v>
      </c>
    </row>
    <row r="416" s="2" customFormat="1" ht="16.5" customHeight="1">
      <c r="A416" s="37"/>
      <c r="B416" s="169"/>
      <c r="C416" s="219" t="s">
        <v>700</v>
      </c>
      <c r="D416" s="219" t="s">
        <v>344</v>
      </c>
      <c r="E416" s="220" t="s">
        <v>701</v>
      </c>
      <c r="F416" s="221" t="s">
        <v>702</v>
      </c>
      <c r="G416" s="222" t="s">
        <v>267</v>
      </c>
      <c r="H416" s="223">
        <v>2</v>
      </c>
      <c r="I416" s="224"/>
      <c r="J416" s="225">
        <f>ROUND(I416*H416,2)</f>
        <v>0</v>
      </c>
      <c r="K416" s="226"/>
      <c r="L416" s="227"/>
      <c r="M416" s="228" t="s">
        <v>1</v>
      </c>
      <c r="N416" s="229" t="s">
        <v>41</v>
      </c>
      <c r="O416" s="76"/>
      <c r="P416" s="180">
        <f>O416*H416</f>
        <v>0</v>
      </c>
      <c r="Q416" s="180">
        <v>0.058000000000000003</v>
      </c>
      <c r="R416" s="180">
        <f>Q416*H416</f>
        <v>0.11600000000000001</v>
      </c>
      <c r="S416" s="180">
        <v>0</v>
      </c>
      <c r="T416" s="18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2" t="s">
        <v>171</v>
      </c>
      <c r="AT416" s="182" t="s">
        <v>344</v>
      </c>
      <c r="AU416" s="182" t="s">
        <v>86</v>
      </c>
      <c r="AY416" s="18" t="s">
        <v>127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8" t="s">
        <v>84</v>
      </c>
      <c r="BK416" s="183">
        <f>ROUND(I416*H416,2)</f>
        <v>0</v>
      </c>
      <c r="BL416" s="18" t="s">
        <v>126</v>
      </c>
      <c r="BM416" s="182" t="s">
        <v>703</v>
      </c>
    </row>
    <row r="417" s="2" customFormat="1">
      <c r="A417" s="37"/>
      <c r="B417" s="38"/>
      <c r="C417" s="37"/>
      <c r="D417" s="184" t="s">
        <v>133</v>
      </c>
      <c r="E417" s="37"/>
      <c r="F417" s="185" t="s">
        <v>704</v>
      </c>
      <c r="G417" s="37"/>
      <c r="H417" s="37"/>
      <c r="I417" s="186"/>
      <c r="J417" s="37"/>
      <c r="K417" s="37"/>
      <c r="L417" s="38"/>
      <c r="M417" s="187"/>
      <c r="N417" s="188"/>
      <c r="O417" s="76"/>
      <c r="P417" s="76"/>
      <c r="Q417" s="76"/>
      <c r="R417" s="76"/>
      <c r="S417" s="76"/>
      <c r="T417" s="7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8" t="s">
        <v>133</v>
      </c>
      <c r="AU417" s="18" t="s">
        <v>86</v>
      </c>
    </row>
    <row r="418" s="13" customFormat="1">
      <c r="A418" s="13"/>
      <c r="B418" s="192"/>
      <c r="C418" s="13"/>
      <c r="D418" s="184" t="s">
        <v>158</v>
      </c>
      <c r="E418" s="193" t="s">
        <v>1</v>
      </c>
      <c r="F418" s="194" t="s">
        <v>86</v>
      </c>
      <c r="G418" s="13"/>
      <c r="H418" s="195">
        <v>2</v>
      </c>
      <c r="I418" s="196"/>
      <c r="J418" s="13"/>
      <c r="K418" s="13"/>
      <c r="L418" s="192"/>
      <c r="M418" s="197"/>
      <c r="N418" s="198"/>
      <c r="O418" s="198"/>
      <c r="P418" s="198"/>
      <c r="Q418" s="198"/>
      <c r="R418" s="198"/>
      <c r="S418" s="198"/>
      <c r="T418" s="19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3" t="s">
        <v>158</v>
      </c>
      <c r="AU418" s="193" t="s">
        <v>86</v>
      </c>
      <c r="AV418" s="13" t="s">
        <v>86</v>
      </c>
      <c r="AW418" s="13" t="s">
        <v>32</v>
      </c>
      <c r="AX418" s="13" t="s">
        <v>84</v>
      </c>
      <c r="AY418" s="193" t="s">
        <v>127</v>
      </c>
    </row>
    <row r="419" s="2" customFormat="1" ht="21.75" customHeight="1">
      <c r="A419" s="37"/>
      <c r="B419" s="169"/>
      <c r="C419" s="170" t="s">
        <v>705</v>
      </c>
      <c r="D419" s="170" t="s">
        <v>128</v>
      </c>
      <c r="E419" s="171" t="s">
        <v>706</v>
      </c>
      <c r="F419" s="172" t="s">
        <v>707</v>
      </c>
      <c r="G419" s="173" t="s">
        <v>143</v>
      </c>
      <c r="H419" s="174">
        <v>2</v>
      </c>
      <c r="I419" s="175"/>
      <c r="J419" s="176">
        <f>ROUND(I419*H419,2)</f>
        <v>0</v>
      </c>
      <c r="K419" s="177"/>
      <c r="L419" s="38"/>
      <c r="M419" s="178" t="s">
        <v>1</v>
      </c>
      <c r="N419" s="179" t="s">
        <v>41</v>
      </c>
      <c r="O419" s="76"/>
      <c r="P419" s="180">
        <f>O419*H419</f>
        <v>0</v>
      </c>
      <c r="Q419" s="180">
        <v>0.14494000000000001</v>
      </c>
      <c r="R419" s="180">
        <f>Q419*H419</f>
        <v>0.28988000000000003</v>
      </c>
      <c r="S419" s="180">
        <v>0.69999999999999996</v>
      </c>
      <c r="T419" s="181">
        <f>S419*H419</f>
        <v>1.3999999999999999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2" t="s">
        <v>126</v>
      </c>
      <c r="AT419" s="182" t="s">
        <v>128</v>
      </c>
      <c r="AU419" s="182" t="s">
        <v>86</v>
      </c>
      <c r="AY419" s="18" t="s">
        <v>127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8" t="s">
        <v>84</v>
      </c>
      <c r="BK419" s="183">
        <f>ROUND(I419*H419,2)</f>
        <v>0</v>
      </c>
      <c r="BL419" s="18" t="s">
        <v>126</v>
      </c>
      <c r="BM419" s="182" t="s">
        <v>708</v>
      </c>
    </row>
    <row r="420" s="2" customFormat="1">
      <c r="A420" s="37"/>
      <c r="B420" s="38"/>
      <c r="C420" s="37"/>
      <c r="D420" s="184" t="s">
        <v>133</v>
      </c>
      <c r="E420" s="37"/>
      <c r="F420" s="185" t="s">
        <v>707</v>
      </c>
      <c r="G420" s="37"/>
      <c r="H420" s="37"/>
      <c r="I420" s="186"/>
      <c r="J420" s="37"/>
      <c r="K420" s="37"/>
      <c r="L420" s="38"/>
      <c r="M420" s="187"/>
      <c r="N420" s="188"/>
      <c r="O420" s="76"/>
      <c r="P420" s="76"/>
      <c r="Q420" s="76"/>
      <c r="R420" s="76"/>
      <c r="S420" s="76"/>
      <c r="T420" s="7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8" t="s">
        <v>133</v>
      </c>
      <c r="AU420" s="18" t="s">
        <v>86</v>
      </c>
    </row>
    <row r="421" s="13" customFormat="1">
      <c r="A421" s="13"/>
      <c r="B421" s="192"/>
      <c r="C421" s="13"/>
      <c r="D421" s="184" t="s">
        <v>158</v>
      </c>
      <c r="E421" s="193" t="s">
        <v>1</v>
      </c>
      <c r="F421" s="194" t="s">
        <v>709</v>
      </c>
      <c r="G421" s="13"/>
      <c r="H421" s="195">
        <v>2</v>
      </c>
      <c r="I421" s="196"/>
      <c r="J421" s="13"/>
      <c r="K421" s="13"/>
      <c r="L421" s="192"/>
      <c r="M421" s="197"/>
      <c r="N421" s="198"/>
      <c r="O421" s="198"/>
      <c r="P421" s="198"/>
      <c r="Q421" s="198"/>
      <c r="R421" s="198"/>
      <c r="S421" s="198"/>
      <c r="T421" s="19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3" t="s">
        <v>158</v>
      </c>
      <c r="AU421" s="193" t="s">
        <v>86</v>
      </c>
      <c r="AV421" s="13" t="s">
        <v>86</v>
      </c>
      <c r="AW421" s="13" t="s">
        <v>32</v>
      </c>
      <c r="AX421" s="13" t="s">
        <v>84</v>
      </c>
      <c r="AY421" s="193" t="s">
        <v>127</v>
      </c>
    </row>
    <row r="422" s="2" customFormat="1" ht="24.15" customHeight="1">
      <c r="A422" s="37"/>
      <c r="B422" s="169"/>
      <c r="C422" s="170" t="s">
        <v>710</v>
      </c>
      <c r="D422" s="170" t="s">
        <v>128</v>
      </c>
      <c r="E422" s="171" t="s">
        <v>711</v>
      </c>
      <c r="F422" s="172" t="s">
        <v>712</v>
      </c>
      <c r="G422" s="173" t="s">
        <v>267</v>
      </c>
      <c r="H422" s="174">
        <v>4</v>
      </c>
      <c r="I422" s="175"/>
      <c r="J422" s="176">
        <f>ROUND(I422*H422,2)</f>
        <v>0</v>
      </c>
      <c r="K422" s="177"/>
      <c r="L422" s="38"/>
      <c r="M422" s="178" t="s">
        <v>1</v>
      </c>
      <c r="N422" s="179" t="s">
        <v>41</v>
      </c>
      <c r="O422" s="76"/>
      <c r="P422" s="180">
        <f>O422*H422</f>
        <v>0</v>
      </c>
      <c r="Q422" s="180">
        <v>0</v>
      </c>
      <c r="R422" s="180">
        <f>Q422*H422</f>
        <v>0</v>
      </c>
      <c r="S422" s="180">
        <v>0</v>
      </c>
      <c r="T422" s="18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82" t="s">
        <v>126</v>
      </c>
      <c r="AT422" s="182" t="s">
        <v>128</v>
      </c>
      <c r="AU422" s="182" t="s">
        <v>86</v>
      </c>
      <c r="AY422" s="18" t="s">
        <v>127</v>
      </c>
      <c r="BE422" s="183">
        <f>IF(N422="základní",J422,0)</f>
        <v>0</v>
      </c>
      <c r="BF422" s="183">
        <f>IF(N422="snížená",J422,0)</f>
        <v>0</v>
      </c>
      <c r="BG422" s="183">
        <f>IF(N422="zákl. přenesená",J422,0)</f>
        <v>0</v>
      </c>
      <c r="BH422" s="183">
        <f>IF(N422="sníž. přenesená",J422,0)</f>
        <v>0</v>
      </c>
      <c r="BI422" s="183">
        <f>IF(N422="nulová",J422,0)</f>
        <v>0</v>
      </c>
      <c r="BJ422" s="18" t="s">
        <v>84</v>
      </c>
      <c r="BK422" s="183">
        <f>ROUND(I422*H422,2)</f>
        <v>0</v>
      </c>
      <c r="BL422" s="18" t="s">
        <v>126</v>
      </c>
      <c r="BM422" s="182" t="s">
        <v>713</v>
      </c>
    </row>
    <row r="423" s="2" customFormat="1">
      <c r="A423" s="37"/>
      <c r="B423" s="38"/>
      <c r="C423" s="37"/>
      <c r="D423" s="184" t="s">
        <v>133</v>
      </c>
      <c r="E423" s="37"/>
      <c r="F423" s="185" t="s">
        <v>714</v>
      </c>
      <c r="G423" s="37"/>
      <c r="H423" s="37"/>
      <c r="I423" s="186"/>
      <c r="J423" s="37"/>
      <c r="K423" s="37"/>
      <c r="L423" s="38"/>
      <c r="M423" s="187"/>
      <c r="N423" s="188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133</v>
      </c>
      <c r="AU423" s="18" t="s">
        <v>86</v>
      </c>
    </row>
    <row r="424" s="13" customFormat="1">
      <c r="A424" s="13"/>
      <c r="B424" s="192"/>
      <c r="C424" s="13"/>
      <c r="D424" s="184" t="s">
        <v>158</v>
      </c>
      <c r="E424" s="193" t="s">
        <v>1</v>
      </c>
      <c r="F424" s="194" t="s">
        <v>715</v>
      </c>
      <c r="G424" s="13"/>
      <c r="H424" s="195">
        <v>4</v>
      </c>
      <c r="I424" s="196"/>
      <c r="J424" s="13"/>
      <c r="K424" s="13"/>
      <c r="L424" s="192"/>
      <c r="M424" s="197"/>
      <c r="N424" s="198"/>
      <c r="O424" s="198"/>
      <c r="P424" s="198"/>
      <c r="Q424" s="198"/>
      <c r="R424" s="198"/>
      <c r="S424" s="198"/>
      <c r="T424" s="19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3" t="s">
        <v>158</v>
      </c>
      <c r="AU424" s="193" t="s">
        <v>86</v>
      </c>
      <c r="AV424" s="13" t="s">
        <v>86</v>
      </c>
      <c r="AW424" s="13" t="s">
        <v>32</v>
      </c>
      <c r="AX424" s="13" t="s">
        <v>84</v>
      </c>
      <c r="AY424" s="193" t="s">
        <v>127</v>
      </c>
    </row>
    <row r="425" s="2" customFormat="1" ht="24.15" customHeight="1">
      <c r="A425" s="37"/>
      <c r="B425" s="169"/>
      <c r="C425" s="170" t="s">
        <v>716</v>
      </c>
      <c r="D425" s="170" t="s">
        <v>128</v>
      </c>
      <c r="E425" s="171" t="s">
        <v>717</v>
      </c>
      <c r="F425" s="172" t="s">
        <v>718</v>
      </c>
      <c r="G425" s="173" t="s">
        <v>267</v>
      </c>
      <c r="H425" s="174">
        <v>2</v>
      </c>
      <c r="I425" s="175"/>
      <c r="J425" s="176">
        <f>ROUND(I425*H425,2)</f>
        <v>0</v>
      </c>
      <c r="K425" s="177"/>
      <c r="L425" s="38"/>
      <c r="M425" s="178" t="s">
        <v>1</v>
      </c>
      <c r="N425" s="179" t="s">
        <v>41</v>
      </c>
      <c r="O425" s="76"/>
      <c r="P425" s="180">
        <f>O425*H425</f>
        <v>0</v>
      </c>
      <c r="Q425" s="180">
        <v>0.67850999999999995</v>
      </c>
      <c r="R425" s="180">
        <f>Q425*H425</f>
        <v>1.3570199999999999</v>
      </c>
      <c r="S425" s="180">
        <v>0.45000000000000001</v>
      </c>
      <c r="T425" s="181">
        <f>S425*H425</f>
        <v>0.90000000000000002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2" t="s">
        <v>126</v>
      </c>
      <c r="AT425" s="182" t="s">
        <v>128</v>
      </c>
      <c r="AU425" s="182" t="s">
        <v>86</v>
      </c>
      <c r="AY425" s="18" t="s">
        <v>127</v>
      </c>
      <c r="BE425" s="183">
        <f>IF(N425="základní",J425,0)</f>
        <v>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8" t="s">
        <v>84</v>
      </c>
      <c r="BK425" s="183">
        <f>ROUND(I425*H425,2)</f>
        <v>0</v>
      </c>
      <c r="BL425" s="18" t="s">
        <v>126</v>
      </c>
      <c r="BM425" s="182" t="s">
        <v>719</v>
      </c>
    </row>
    <row r="426" s="2" customFormat="1">
      <c r="A426" s="37"/>
      <c r="B426" s="38"/>
      <c r="C426" s="37"/>
      <c r="D426" s="184" t="s">
        <v>133</v>
      </c>
      <c r="E426" s="37"/>
      <c r="F426" s="185" t="s">
        <v>720</v>
      </c>
      <c r="G426" s="37"/>
      <c r="H426" s="37"/>
      <c r="I426" s="186"/>
      <c r="J426" s="37"/>
      <c r="K426" s="37"/>
      <c r="L426" s="38"/>
      <c r="M426" s="187"/>
      <c r="N426" s="188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133</v>
      </c>
      <c r="AU426" s="18" t="s">
        <v>86</v>
      </c>
    </row>
    <row r="427" s="13" customFormat="1">
      <c r="A427" s="13"/>
      <c r="B427" s="192"/>
      <c r="C427" s="13"/>
      <c r="D427" s="184" t="s">
        <v>158</v>
      </c>
      <c r="E427" s="193" t="s">
        <v>1</v>
      </c>
      <c r="F427" s="194" t="s">
        <v>721</v>
      </c>
      <c r="G427" s="13"/>
      <c r="H427" s="195">
        <v>2</v>
      </c>
      <c r="I427" s="196"/>
      <c r="J427" s="13"/>
      <c r="K427" s="13"/>
      <c r="L427" s="192"/>
      <c r="M427" s="197"/>
      <c r="N427" s="198"/>
      <c r="O427" s="198"/>
      <c r="P427" s="198"/>
      <c r="Q427" s="198"/>
      <c r="R427" s="198"/>
      <c r="S427" s="198"/>
      <c r="T427" s="19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3" t="s">
        <v>158</v>
      </c>
      <c r="AU427" s="193" t="s">
        <v>86</v>
      </c>
      <c r="AV427" s="13" t="s">
        <v>86</v>
      </c>
      <c r="AW427" s="13" t="s">
        <v>32</v>
      </c>
      <c r="AX427" s="13" t="s">
        <v>84</v>
      </c>
      <c r="AY427" s="193" t="s">
        <v>127</v>
      </c>
    </row>
    <row r="428" s="2" customFormat="1" ht="33" customHeight="1">
      <c r="A428" s="37"/>
      <c r="B428" s="169"/>
      <c r="C428" s="170" t="s">
        <v>722</v>
      </c>
      <c r="D428" s="170" t="s">
        <v>128</v>
      </c>
      <c r="E428" s="171" t="s">
        <v>723</v>
      </c>
      <c r="F428" s="172" t="s">
        <v>724</v>
      </c>
      <c r="G428" s="173" t="s">
        <v>267</v>
      </c>
      <c r="H428" s="174">
        <v>2</v>
      </c>
      <c r="I428" s="175"/>
      <c r="J428" s="176">
        <f>ROUND(I428*H428,2)</f>
        <v>0</v>
      </c>
      <c r="K428" s="177"/>
      <c r="L428" s="38"/>
      <c r="M428" s="178" t="s">
        <v>1</v>
      </c>
      <c r="N428" s="179" t="s">
        <v>41</v>
      </c>
      <c r="O428" s="76"/>
      <c r="P428" s="180">
        <f>O428*H428</f>
        <v>0</v>
      </c>
      <c r="Q428" s="180">
        <v>0.31108000000000002</v>
      </c>
      <c r="R428" s="180">
        <f>Q428*H428</f>
        <v>0.62216000000000005</v>
      </c>
      <c r="S428" s="180">
        <v>0</v>
      </c>
      <c r="T428" s="18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2" t="s">
        <v>126</v>
      </c>
      <c r="AT428" s="182" t="s">
        <v>128</v>
      </c>
      <c r="AU428" s="182" t="s">
        <v>86</v>
      </c>
      <c r="AY428" s="18" t="s">
        <v>127</v>
      </c>
      <c r="BE428" s="183">
        <f>IF(N428="základní",J428,0)</f>
        <v>0</v>
      </c>
      <c r="BF428" s="183">
        <f>IF(N428="snížená",J428,0)</f>
        <v>0</v>
      </c>
      <c r="BG428" s="183">
        <f>IF(N428="zákl. přenesená",J428,0)</f>
        <v>0</v>
      </c>
      <c r="BH428" s="183">
        <f>IF(N428="sníž. přenesená",J428,0)</f>
        <v>0</v>
      </c>
      <c r="BI428" s="183">
        <f>IF(N428="nulová",J428,0)</f>
        <v>0</v>
      </c>
      <c r="BJ428" s="18" t="s">
        <v>84</v>
      </c>
      <c r="BK428" s="183">
        <f>ROUND(I428*H428,2)</f>
        <v>0</v>
      </c>
      <c r="BL428" s="18" t="s">
        <v>126</v>
      </c>
      <c r="BM428" s="182" t="s">
        <v>725</v>
      </c>
    </row>
    <row r="429" s="2" customFormat="1">
      <c r="A429" s="37"/>
      <c r="B429" s="38"/>
      <c r="C429" s="37"/>
      <c r="D429" s="184" t="s">
        <v>133</v>
      </c>
      <c r="E429" s="37"/>
      <c r="F429" s="185" t="s">
        <v>726</v>
      </c>
      <c r="G429" s="37"/>
      <c r="H429" s="37"/>
      <c r="I429" s="186"/>
      <c r="J429" s="37"/>
      <c r="K429" s="37"/>
      <c r="L429" s="38"/>
      <c r="M429" s="187"/>
      <c r="N429" s="188"/>
      <c r="O429" s="76"/>
      <c r="P429" s="76"/>
      <c r="Q429" s="76"/>
      <c r="R429" s="76"/>
      <c r="S429" s="76"/>
      <c r="T429" s="7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8" t="s">
        <v>133</v>
      </c>
      <c r="AU429" s="18" t="s">
        <v>86</v>
      </c>
    </row>
    <row r="430" s="13" customFormat="1">
      <c r="A430" s="13"/>
      <c r="B430" s="192"/>
      <c r="C430" s="13"/>
      <c r="D430" s="184" t="s">
        <v>158</v>
      </c>
      <c r="E430" s="193" t="s">
        <v>1</v>
      </c>
      <c r="F430" s="194" t="s">
        <v>727</v>
      </c>
      <c r="G430" s="13"/>
      <c r="H430" s="195">
        <v>2</v>
      </c>
      <c r="I430" s="196"/>
      <c r="J430" s="13"/>
      <c r="K430" s="13"/>
      <c r="L430" s="192"/>
      <c r="M430" s="197"/>
      <c r="N430" s="198"/>
      <c r="O430" s="198"/>
      <c r="P430" s="198"/>
      <c r="Q430" s="198"/>
      <c r="R430" s="198"/>
      <c r="S430" s="198"/>
      <c r="T430" s="19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3" t="s">
        <v>158</v>
      </c>
      <c r="AU430" s="193" t="s">
        <v>86</v>
      </c>
      <c r="AV430" s="13" t="s">
        <v>86</v>
      </c>
      <c r="AW430" s="13" t="s">
        <v>32</v>
      </c>
      <c r="AX430" s="13" t="s">
        <v>84</v>
      </c>
      <c r="AY430" s="193" t="s">
        <v>127</v>
      </c>
    </row>
    <row r="431" s="12" customFormat="1" ht="22.8" customHeight="1">
      <c r="A431" s="12"/>
      <c r="B431" s="158"/>
      <c r="C431" s="12"/>
      <c r="D431" s="159" t="s">
        <v>75</v>
      </c>
      <c r="E431" s="190" t="s">
        <v>177</v>
      </c>
      <c r="F431" s="190" t="s">
        <v>728</v>
      </c>
      <c r="G431" s="12"/>
      <c r="H431" s="12"/>
      <c r="I431" s="161"/>
      <c r="J431" s="191">
        <f>BK431</f>
        <v>0</v>
      </c>
      <c r="K431" s="12"/>
      <c r="L431" s="158"/>
      <c r="M431" s="163"/>
      <c r="N431" s="164"/>
      <c r="O431" s="164"/>
      <c r="P431" s="165">
        <f>SUM(P432:P528)</f>
        <v>0</v>
      </c>
      <c r="Q431" s="164"/>
      <c r="R431" s="165">
        <f>SUM(R432:R528)</f>
        <v>67.518889999999999</v>
      </c>
      <c r="S431" s="164"/>
      <c r="T431" s="166">
        <f>SUM(T432:T528)</f>
        <v>0.45600000000000002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159" t="s">
        <v>84</v>
      </c>
      <c r="AT431" s="167" t="s">
        <v>75</v>
      </c>
      <c r="AU431" s="167" t="s">
        <v>84</v>
      </c>
      <c r="AY431" s="159" t="s">
        <v>127</v>
      </c>
      <c r="BK431" s="168">
        <f>SUM(BK432:BK528)</f>
        <v>0</v>
      </c>
    </row>
    <row r="432" s="2" customFormat="1" ht="24.15" customHeight="1">
      <c r="A432" s="37"/>
      <c r="B432" s="169"/>
      <c r="C432" s="170" t="s">
        <v>729</v>
      </c>
      <c r="D432" s="170" t="s">
        <v>128</v>
      </c>
      <c r="E432" s="171" t="s">
        <v>730</v>
      </c>
      <c r="F432" s="172" t="s">
        <v>731</v>
      </c>
      <c r="G432" s="173" t="s">
        <v>319</v>
      </c>
      <c r="H432" s="174">
        <v>36</v>
      </c>
      <c r="I432" s="175"/>
      <c r="J432" s="176">
        <f>ROUND(I432*H432,2)</f>
        <v>0</v>
      </c>
      <c r="K432" s="177"/>
      <c r="L432" s="38"/>
      <c r="M432" s="178" t="s">
        <v>1</v>
      </c>
      <c r="N432" s="179" t="s">
        <v>41</v>
      </c>
      <c r="O432" s="76"/>
      <c r="P432" s="180">
        <f>O432*H432</f>
        <v>0</v>
      </c>
      <c r="Q432" s="180">
        <v>0.00029999999999999997</v>
      </c>
      <c r="R432" s="180">
        <f>Q432*H432</f>
        <v>0.010799999999999999</v>
      </c>
      <c r="S432" s="180">
        <v>0</v>
      </c>
      <c r="T432" s="18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2" t="s">
        <v>126</v>
      </c>
      <c r="AT432" s="182" t="s">
        <v>128</v>
      </c>
      <c r="AU432" s="182" t="s">
        <v>86</v>
      </c>
      <c r="AY432" s="18" t="s">
        <v>127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18" t="s">
        <v>84</v>
      </c>
      <c r="BK432" s="183">
        <f>ROUND(I432*H432,2)</f>
        <v>0</v>
      </c>
      <c r="BL432" s="18" t="s">
        <v>126</v>
      </c>
      <c r="BM432" s="182" t="s">
        <v>732</v>
      </c>
    </row>
    <row r="433" s="2" customFormat="1">
      <c r="A433" s="37"/>
      <c r="B433" s="38"/>
      <c r="C433" s="37"/>
      <c r="D433" s="184" t="s">
        <v>133</v>
      </c>
      <c r="E433" s="37"/>
      <c r="F433" s="185" t="s">
        <v>731</v>
      </c>
      <c r="G433" s="37"/>
      <c r="H433" s="37"/>
      <c r="I433" s="186"/>
      <c r="J433" s="37"/>
      <c r="K433" s="37"/>
      <c r="L433" s="38"/>
      <c r="M433" s="187"/>
      <c r="N433" s="188"/>
      <c r="O433" s="76"/>
      <c r="P433" s="76"/>
      <c r="Q433" s="76"/>
      <c r="R433" s="76"/>
      <c r="S433" s="76"/>
      <c r="T433" s="7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8" t="s">
        <v>133</v>
      </c>
      <c r="AU433" s="18" t="s">
        <v>86</v>
      </c>
    </row>
    <row r="434" s="13" customFormat="1">
      <c r="A434" s="13"/>
      <c r="B434" s="192"/>
      <c r="C434" s="13"/>
      <c r="D434" s="184" t="s">
        <v>158</v>
      </c>
      <c r="E434" s="193" t="s">
        <v>1</v>
      </c>
      <c r="F434" s="194" t="s">
        <v>733</v>
      </c>
      <c r="G434" s="13"/>
      <c r="H434" s="195">
        <v>36</v>
      </c>
      <c r="I434" s="196"/>
      <c r="J434" s="13"/>
      <c r="K434" s="13"/>
      <c r="L434" s="192"/>
      <c r="M434" s="197"/>
      <c r="N434" s="198"/>
      <c r="O434" s="198"/>
      <c r="P434" s="198"/>
      <c r="Q434" s="198"/>
      <c r="R434" s="198"/>
      <c r="S434" s="198"/>
      <c r="T434" s="19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3" t="s">
        <v>158</v>
      </c>
      <c r="AU434" s="193" t="s">
        <v>86</v>
      </c>
      <c r="AV434" s="13" t="s">
        <v>86</v>
      </c>
      <c r="AW434" s="13" t="s">
        <v>32</v>
      </c>
      <c r="AX434" s="13" t="s">
        <v>84</v>
      </c>
      <c r="AY434" s="193" t="s">
        <v>127</v>
      </c>
    </row>
    <row r="435" s="2" customFormat="1" ht="24.15" customHeight="1">
      <c r="A435" s="37"/>
      <c r="B435" s="169"/>
      <c r="C435" s="219" t="s">
        <v>734</v>
      </c>
      <c r="D435" s="219" t="s">
        <v>344</v>
      </c>
      <c r="E435" s="220" t="s">
        <v>735</v>
      </c>
      <c r="F435" s="221" t="s">
        <v>736</v>
      </c>
      <c r="G435" s="222" t="s">
        <v>507</v>
      </c>
      <c r="H435" s="223">
        <v>1420</v>
      </c>
      <c r="I435" s="224"/>
      <c r="J435" s="225">
        <f>ROUND(I435*H435,2)</f>
        <v>0</v>
      </c>
      <c r="K435" s="226"/>
      <c r="L435" s="227"/>
      <c r="M435" s="228" t="s">
        <v>1</v>
      </c>
      <c r="N435" s="229" t="s">
        <v>41</v>
      </c>
      <c r="O435" s="76"/>
      <c r="P435" s="180">
        <f>O435*H435</f>
        <v>0</v>
      </c>
      <c r="Q435" s="180">
        <v>0</v>
      </c>
      <c r="R435" s="180">
        <f>Q435*H435</f>
        <v>0</v>
      </c>
      <c r="S435" s="180">
        <v>0</v>
      </c>
      <c r="T435" s="18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2" t="s">
        <v>171</v>
      </c>
      <c r="AT435" s="182" t="s">
        <v>344</v>
      </c>
      <c r="AU435" s="182" t="s">
        <v>86</v>
      </c>
      <c r="AY435" s="18" t="s">
        <v>127</v>
      </c>
      <c r="BE435" s="183">
        <f>IF(N435="základní",J435,0)</f>
        <v>0</v>
      </c>
      <c r="BF435" s="183">
        <f>IF(N435="snížená",J435,0)</f>
        <v>0</v>
      </c>
      <c r="BG435" s="183">
        <f>IF(N435="zákl. přenesená",J435,0)</f>
        <v>0</v>
      </c>
      <c r="BH435" s="183">
        <f>IF(N435="sníž. přenesená",J435,0)</f>
        <v>0</v>
      </c>
      <c r="BI435" s="183">
        <f>IF(N435="nulová",J435,0)</f>
        <v>0</v>
      </c>
      <c r="BJ435" s="18" t="s">
        <v>84</v>
      </c>
      <c r="BK435" s="183">
        <f>ROUND(I435*H435,2)</f>
        <v>0</v>
      </c>
      <c r="BL435" s="18" t="s">
        <v>126</v>
      </c>
      <c r="BM435" s="182" t="s">
        <v>737</v>
      </c>
    </row>
    <row r="436" s="2" customFormat="1">
      <c r="A436" s="37"/>
      <c r="B436" s="38"/>
      <c r="C436" s="37"/>
      <c r="D436" s="184" t="s">
        <v>133</v>
      </c>
      <c r="E436" s="37"/>
      <c r="F436" s="185" t="s">
        <v>738</v>
      </c>
      <c r="G436" s="37"/>
      <c r="H436" s="37"/>
      <c r="I436" s="186"/>
      <c r="J436" s="37"/>
      <c r="K436" s="37"/>
      <c r="L436" s="38"/>
      <c r="M436" s="187"/>
      <c r="N436" s="188"/>
      <c r="O436" s="76"/>
      <c r="P436" s="76"/>
      <c r="Q436" s="76"/>
      <c r="R436" s="76"/>
      <c r="S436" s="76"/>
      <c r="T436" s="7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8" t="s">
        <v>133</v>
      </c>
      <c r="AU436" s="18" t="s">
        <v>86</v>
      </c>
    </row>
    <row r="437" s="13" customFormat="1">
      <c r="A437" s="13"/>
      <c r="B437" s="192"/>
      <c r="C437" s="13"/>
      <c r="D437" s="184" t="s">
        <v>158</v>
      </c>
      <c r="E437" s="193" t="s">
        <v>1</v>
      </c>
      <c r="F437" s="194" t="s">
        <v>739</v>
      </c>
      <c r="G437" s="13"/>
      <c r="H437" s="195">
        <v>1420</v>
      </c>
      <c r="I437" s="196"/>
      <c r="J437" s="13"/>
      <c r="K437" s="13"/>
      <c r="L437" s="192"/>
      <c r="M437" s="197"/>
      <c r="N437" s="198"/>
      <c r="O437" s="198"/>
      <c r="P437" s="198"/>
      <c r="Q437" s="198"/>
      <c r="R437" s="198"/>
      <c r="S437" s="198"/>
      <c r="T437" s="19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3" t="s">
        <v>158</v>
      </c>
      <c r="AU437" s="193" t="s">
        <v>86</v>
      </c>
      <c r="AV437" s="13" t="s">
        <v>86</v>
      </c>
      <c r="AW437" s="13" t="s">
        <v>32</v>
      </c>
      <c r="AX437" s="13" t="s">
        <v>84</v>
      </c>
      <c r="AY437" s="193" t="s">
        <v>127</v>
      </c>
    </row>
    <row r="438" s="2" customFormat="1" ht="24.15" customHeight="1">
      <c r="A438" s="37"/>
      <c r="B438" s="169"/>
      <c r="C438" s="170" t="s">
        <v>740</v>
      </c>
      <c r="D438" s="170" t="s">
        <v>128</v>
      </c>
      <c r="E438" s="171" t="s">
        <v>741</v>
      </c>
      <c r="F438" s="172" t="s">
        <v>742</v>
      </c>
      <c r="G438" s="173" t="s">
        <v>267</v>
      </c>
      <c r="H438" s="174">
        <v>2</v>
      </c>
      <c r="I438" s="175"/>
      <c r="J438" s="176">
        <f>ROUND(I438*H438,2)</f>
        <v>0</v>
      </c>
      <c r="K438" s="177"/>
      <c r="L438" s="38"/>
      <c r="M438" s="178" t="s">
        <v>1</v>
      </c>
      <c r="N438" s="179" t="s">
        <v>41</v>
      </c>
      <c r="O438" s="76"/>
      <c r="P438" s="180">
        <f>O438*H438</f>
        <v>0</v>
      </c>
      <c r="Q438" s="180">
        <v>0.00069999999999999999</v>
      </c>
      <c r="R438" s="180">
        <f>Q438*H438</f>
        <v>0.0014</v>
      </c>
      <c r="S438" s="180">
        <v>0</v>
      </c>
      <c r="T438" s="18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2" t="s">
        <v>126</v>
      </c>
      <c r="AT438" s="182" t="s">
        <v>128</v>
      </c>
      <c r="AU438" s="182" t="s">
        <v>86</v>
      </c>
      <c r="AY438" s="18" t="s">
        <v>127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8" t="s">
        <v>84</v>
      </c>
      <c r="BK438" s="183">
        <f>ROUND(I438*H438,2)</f>
        <v>0</v>
      </c>
      <c r="BL438" s="18" t="s">
        <v>126</v>
      </c>
      <c r="BM438" s="182" t="s">
        <v>743</v>
      </c>
    </row>
    <row r="439" s="2" customFormat="1">
      <c r="A439" s="37"/>
      <c r="B439" s="38"/>
      <c r="C439" s="37"/>
      <c r="D439" s="184" t="s">
        <v>133</v>
      </c>
      <c r="E439" s="37"/>
      <c r="F439" s="185" t="s">
        <v>744</v>
      </c>
      <c r="G439" s="37"/>
      <c r="H439" s="37"/>
      <c r="I439" s="186"/>
      <c r="J439" s="37"/>
      <c r="K439" s="37"/>
      <c r="L439" s="38"/>
      <c r="M439" s="187"/>
      <c r="N439" s="188"/>
      <c r="O439" s="76"/>
      <c r="P439" s="76"/>
      <c r="Q439" s="76"/>
      <c r="R439" s="76"/>
      <c r="S439" s="76"/>
      <c r="T439" s="7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8" t="s">
        <v>133</v>
      </c>
      <c r="AU439" s="18" t="s">
        <v>86</v>
      </c>
    </row>
    <row r="440" s="13" customFormat="1">
      <c r="A440" s="13"/>
      <c r="B440" s="192"/>
      <c r="C440" s="13"/>
      <c r="D440" s="184" t="s">
        <v>158</v>
      </c>
      <c r="E440" s="193" t="s">
        <v>1</v>
      </c>
      <c r="F440" s="194" t="s">
        <v>86</v>
      </c>
      <c r="G440" s="13"/>
      <c r="H440" s="195">
        <v>2</v>
      </c>
      <c r="I440" s="196"/>
      <c r="J440" s="13"/>
      <c r="K440" s="13"/>
      <c r="L440" s="192"/>
      <c r="M440" s="197"/>
      <c r="N440" s="198"/>
      <c r="O440" s="198"/>
      <c r="P440" s="198"/>
      <c r="Q440" s="198"/>
      <c r="R440" s="198"/>
      <c r="S440" s="198"/>
      <c r="T440" s="19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3" t="s">
        <v>158</v>
      </c>
      <c r="AU440" s="193" t="s">
        <v>86</v>
      </c>
      <c r="AV440" s="13" t="s">
        <v>86</v>
      </c>
      <c r="AW440" s="13" t="s">
        <v>32</v>
      </c>
      <c r="AX440" s="13" t="s">
        <v>76</v>
      </c>
      <c r="AY440" s="193" t="s">
        <v>127</v>
      </c>
    </row>
    <row r="441" s="14" customFormat="1">
      <c r="A441" s="14"/>
      <c r="B441" s="204"/>
      <c r="C441" s="14"/>
      <c r="D441" s="184" t="s">
        <v>158</v>
      </c>
      <c r="E441" s="205" t="s">
        <v>1</v>
      </c>
      <c r="F441" s="206" t="s">
        <v>259</v>
      </c>
      <c r="G441" s="14"/>
      <c r="H441" s="207">
        <v>2</v>
      </c>
      <c r="I441" s="208"/>
      <c r="J441" s="14"/>
      <c r="K441" s="14"/>
      <c r="L441" s="204"/>
      <c r="M441" s="209"/>
      <c r="N441" s="210"/>
      <c r="O441" s="210"/>
      <c r="P441" s="210"/>
      <c r="Q441" s="210"/>
      <c r="R441" s="210"/>
      <c r="S441" s="210"/>
      <c r="T441" s="21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5" t="s">
        <v>158</v>
      </c>
      <c r="AU441" s="205" t="s">
        <v>86</v>
      </c>
      <c r="AV441" s="14" t="s">
        <v>126</v>
      </c>
      <c r="AW441" s="14" t="s">
        <v>32</v>
      </c>
      <c r="AX441" s="14" t="s">
        <v>84</v>
      </c>
      <c r="AY441" s="205" t="s">
        <v>127</v>
      </c>
    </row>
    <row r="442" s="2" customFormat="1" ht="24.15" customHeight="1">
      <c r="A442" s="37"/>
      <c r="B442" s="169"/>
      <c r="C442" s="219" t="s">
        <v>204</v>
      </c>
      <c r="D442" s="219" t="s">
        <v>344</v>
      </c>
      <c r="E442" s="220" t="s">
        <v>745</v>
      </c>
      <c r="F442" s="221" t="s">
        <v>746</v>
      </c>
      <c r="G442" s="222" t="s">
        <v>267</v>
      </c>
      <c r="H442" s="223">
        <v>2</v>
      </c>
      <c r="I442" s="224"/>
      <c r="J442" s="225">
        <f>ROUND(I442*H442,2)</f>
        <v>0</v>
      </c>
      <c r="K442" s="226"/>
      <c r="L442" s="227"/>
      <c r="M442" s="228" t="s">
        <v>1</v>
      </c>
      <c r="N442" s="229" t="s">
        <v>41</v>
      </c>
      <c r="O442" s="76"/>
      <c r="P442" s="180">
        <f>O442*H442</f>
        <v>0</v>
      </c>
      <c r="Q442" s="180">
        <v>0.0040000000000000001</v>
      </c>
      <c r="R442" s="180">
        <f>Q442*H442</f>
        <v>0.0080000000000000002</v>
      </c>
      <c r="S442" s="180">
        <v>0</v>
      </c>
      <c r="T442" s="18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2" t="s">
        <v>171</v>
      </c>
      <c r="AT442" s="182" t="s">
        <v>344</v>
      </c>
      <c r="AU442" s="182" t="s">
        <v>86</v>
      </c>
      <c r="AY442" s="18" t="s">
        <v>127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18" t="s">
        <v>84</v>
      </c>
      <c r="BK442" s="183">
        <f>ROUND(I442*H442,2)</f>
        <v>0</v>
      </c>
      <c r="BL442" s="18" t="s">
        <v>126</v>
      </c>
      <c r="BM442" s="182" t="s">
        <v>747</v>
      </c>
    </row>
    <row r="443" s="2" customFormat="1">
      <c r="A443" s="37"/>
      <c r="B443" s="38"/>
      <c r="C443" s="37"/>
      <c r="D443" s="184" t="s">
        <v>133</v>
      </c>
      <c r="E443" s="37"/>
      <c r="F443" s="185" t="s">
        <v>746</v>
      </c>
      <c r="G443" s="37"/>
      <c r="H443" s="37"/>
      <c r="I443" s="186"/>
      <c r="J443" s="37"/>
      <c r="K443" s="37"/>
      <c r="L443" s="38"/>
      <c r="M443" s="187"/>
      <c r="N443" s="188"/>
      <c r="O443" s="76"/>
      <c r="P443" s="76"/>
      <c r="Q443" s="76"/>
      <c r="R443" s="76"/>
      <c r="S443" s="76"/>
      <c r="T443" s="7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8" t="s">
        <v>133</v>
      </c>
      <c r="AU443" s="18" t="s">
        <v>86</v>
      </c>
    </row>
    <row r="444" s="13" customFormat="1">
      <c r="A444" s="13"/>
      <c r="B444" s="192"/>
      <c r="C444" s="13"/>
      <c r="D444" s="184" t="s">
        <v>158</v>
      </c>
      <c r="E444" s="193" t="s">
        <v>1</v>
      </c>
      <c r="F444" s="194" t="s">
        <v>748</v>
      </c>
      <c r="G444" s="13"/>
      <c r="H444" s="195">
        <v>2</v>
      </c>
      <c r="I444" s="196"/>
      <c r="J444" s="13"/>
      <c r="K444" s="13"/>
      <c r="L444" s="192"/>
      <c r="M444" s="197"/>
      <c r="N444" s="198"/>
      <c r="O444" s="198"/>
      <c r="P444" s="198"/>
      <c r="Q444" s="198"/>
      <c r="R444" s="198"/>
      <c r="S444" s="198"/>
      <c r="T444" s="19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3" t="s">
        <v>158</v>
      </c>
      <c r="AU444" s="193" t="s">
        <v>86</v>
      </c>
      <c r="AV444" s="13" t="s">
        <v>86</v>
      </c>
      <c r="AW444" s="13" t="s">
        <v>32</v>
      </c>
      <c r="AX444" s="13" t="s">
        <v>84</v>
      </c>
      <c r="AY444" s="193" t="s">
        <v>127</v>
      </c>
    </row>
    <row r="445" s="2" customFormat="1" ht="24.15" customHeight="1">
      <c r="A445" s="37"/>
      <c r="B445" s="169"/>
      <c r="C445" s="170" t="s">
        <v>749</v>
      </c>
      <c r="D445" s="170" t="s">
        <v>128</v>
      </c>
      <c r="E445" s="171" t="s">
        <v>750</v>
      </c>
      <c r="F445" s="172" t="s">
        <v>751</v>
      </c>
      <c r="G445" s="173" t="s">
        <v>267</v>
      </c>
      <c r="H445" s="174">
        <v>2</v>
      </c>
      <c r="I445" s="175"/>
      <c r="J445" s="176">
        <f>ROUND(I445*H445,2)</f>
        <v>0</v>
      </c>
      <c r="K445" s="177"/>
      <c r="L445" s="38"/>
      <c r="M445" s="178" t="s">
        <v>1</v>
      </c>
      <c r="N445" s="179" t="s">
        <v>41</v>
      </c>
      <c r="O445" s="76"/>
      <c r="P445" s="180">
        <f>O445*H445</f>
        <v>0</v>
      </c>
      <c r="Q445" s="180">
        <v>0.10940999999999999</v>
      </c>
      <c r="R445" s="180">
        <f>Q445*H445</f>
        <v>0.21881999999999999</v>
      </c>
      <c r="S445" s="180">
        <v>0</v>
      </c>
      <c r="T445" s="18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2" t="s">
        <v>126</v>
      </c>
      <c r="AT445" s="182" t="s">
        <v>128</v>
      </c>
      <c r="AU445" s="182" t="s">
        <v>86</v>
      </c>
      <c r="AY445" s="18" t="s">
        <v>127</v>
      </c>
      <c r="BE445" s="183">
        <f>IF(N445="základní",J445,0)</f>
        <v>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8" t="s">
        <v>84</v>
      </c>
      <c r="BK445" s="183">
        <f>ROUND(I445*H445,2)</f>
        <v>0</v>
      </c>
      <c r="BL445" s="18" t="s">
        <v>126</v>
      </c>
      <c r="BM445" s="182" t="s">
        <v>752</v>
      </c>
    </row>
    <row r="446" s="2" customFormat="1">
      <c r="A446" s="37"/>
      <c r="B446" s="38"/>
      <c r="C446" s="37"/>
      <c r="D446" s="184" t="s">
        <v>133</v>
      </c>
      <c r="E446" s="37"/>
      <c r="F446" s="185" t="s">
        <v>753</v>
      </c>
      <c r="G446" s="37"/>
      <c r="H446" s="37"/>
      <c r="I446" s="186"/>
      <c r="J446" s="37"/>
      <c r="K446" s="37"/>
      <c r="L446" s="38"/>
      <c r="M446" s="187"/>
      <c r="N446" s="188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133</v>
      </c>
      <c r="AU446" s="18" t="s">
        <v>86</v>
      </c>
    </row>
    <row r="447" s="13" customFormat="1">
      <c r="A447" s="13"/>
      <c r="B447" s="192"/>
      <c r="C447" s="13"/>
      <c r="D447" s="184" t="s">
        <v>158</v>
      </c>
      <c r="E447" s="193" t="s">
        <v>1</v>
      </c>
      <c r="F447" s="194" t="s">
        <v>86</v>
      </c>
      <c r="G447" s="13"/>
      <c r="H447" s="195">
        <v>2</v>
      </c>
      <c r="I447" s="196"/>
      <c r="J447" s="13"/>
      <c r="K447" s="13"/>
      <c r="L447" s="192"/>
      <c r="M447" s="197"/>
      <c r="N447" s="198"/>
      <c r="O447" s="198"/>
      <c r="P447" s="198"/>
      <c r="Q447" s="198"/>
      <c r="R447" s="198"/>
      <c r="S447" s="198"/>
      <c r="T447" s="19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3" t="s">
        <v>158</v>
      </c>
      <c r="AU447" s="193" t="s">
        <v>86</v>
      </c>
      <c r="AV447" s="13" t="s">
        <v>86</v>
      </c>
      <c r="AW447" s="13" t="s">
        <v>32</v>
      </c>
      <c r="AX447" s="13" t="s">
        <v>76</v>
      </c>
      <c r="AY447" s="193" t="s">
        <v>127</v>
      </c>
    </row>
    <row r="448" s="14" customFormat="1">
      <c r="A448" s="14"/>
      <c r="B448" s="204"/>
      <c r="C448" s="14"/>
      <c r="D448" s="184" t="s">
        <v>158</v>
      </c>
      <c r="E448" s="205" t="s">
        <v>1</v>
      </c>
      <c r="F448" s="206" t="s">
        <v>259</v>
      </c>
      <c r="G448" s="14"/>
      <c r="H448" s="207">
        <v>2</v>
      </c>
      <c r="I448" s="208"/>
      <c r="J448" s="14"/>
      <c r="K448" s="14"/>
      <c r="L448" s="204"/>
      <c r="M448" s="209"/>
      <c r="N448" s="210"/>
      <c r="O448" s="210"/>
      <c r="P448" s="210"/>
      <c r="Q448" s="210"/>
      <c r="R448" s="210"/>
      <c r="S448" s="210"/>
      <c r="T448" s="21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5" t="s">
        <v>158</v>
      </c>
      <c r="AU448" s="205" t="s">
        <v>86</v>
      </c>
      <c r="AV448" s="14" t="s">
        <v>126</v>
      </c>
      <c r="AW448" s="14" t="s">
        <v>32</v>
      </c>
      <c r="AX448" s="14" t="s">
        <v>84</v>
      </c>
      <c r="AY448" s="205" t="s">
        <v>127</v>
      </c>
    </row>
    <row r="449" s="2" customFormat="1" ht="21.75" customHeight="1">
      <c r="A449" s="37"/>
      <c r="B449" s="169"/>
      <c r="C449" s="219" t="s">
        <v>754</v>
      </c>
      <c r="D449" s="219" t="s">
        <v>344</v>
      </c>
      <c r="E449" s="220" t="s">
        <v>755</v>
      </c>
      <c r="F449" s="221" t="s">
        <v>756</v>
      </c>
      <c r="G449" s="222" t="s">
        <v>267</v>
      </c>
      <c r="H449" s="223">
        <v>2</v>
      </c>
      <c r="I449" s="224"/>
      <c r="J449" s="225">
        <f>ROUND(I449*H449,2)</f>
        <v>0</v>
      </c>
      <c r="K449" s="226"/>
      <c r="L449" s="227"/>
      <c r="M449" s="228" t="s">
        <v>1</v>
      </c>
      <c r="N449" s="229" t="s">
        <v>41</v>
      </c>
      <c r="O449" s="76"/>
      <c r="P449" s="180">
        <f>O449*H449</f>
        <v>0</v>
      </c>
      <c r="Q449" s="180">
        <v>0.0064999999999999997</v>
      </c>
      <c r="R449" s="180">
        <f>Q449*H449</f>
        <v>0.012999999999999999</v>
      </c>
      <c r="S449" s="180">
        <v>0</v>
      </c>
      <c r="T449" s="18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2" t="s">
        <v>171</v>
      </c>
      <c r="AT449" s="182" t="s">
        <v>344</v>
      </c>
      <c r="AU449" s="182" t="s">
        <v>86</v>
      </c>
      <c r="AY449" s="18" t="s">
        <v>127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8" t="s">
        <v>84</v>
      </c>
      <c r="BK449" s="183">
        <f>ROUND(I449*H449,2)</f>
        <v>0</v>
      </c>
      <c r="BL449" s="18" t="s">
        <v>126</v>
      </c>
      <c r="BM449" s="182" t="s">
        <v>757</v>
      </c>
    </row>
    <row r="450" s="2" customFormat="1">
      <c r="A450" s="37"/>
      <c r="B450" s="38"/>
      <c r="C450" s="37"/>
      <c r="D450" s="184" t="s">
        <v>133</v>
      </c>
      <c r="E450" s="37"/>
      <c r="F450" s="185" t="s">
        <v>756</v>
      </c>
      <c r="G450" s="37"/>
      <c r="H450" s="37"/>
      <c r="I450" s="186"/>
      <c r="J450" s="37"/>
      <c r="K450" s="37"/>
      <c r="L450" s="38"/>
      <c r="M450" s="187"/>
      <c r="N450" s="188"/>
      <c r="O450" s="76"/>
      <c r="P450" s="76"/>
      <c r="Q450" s="76"/>
      <c r="R450" s="76"/>
      <c r="S450" s="76"/>
      <c r="T450" s="7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8" t="s">
        <v>133</v>
      </c>
      <c r="AU450" s="18" t="s">
        <v>86</v>
      </c>
    </row>
    <row r="451" s="2" customFormat="1" ht="16.5" customHeight="1">
      <c r="A451" s="37"/>
      <c r="B451" s="169"/>
      <c r="C451" s="219" t="s">
        <v>758</v>
      </c>
      <c r="D451" s="219" t="s">
        <v>344</v>
      </c>
      <c r="E451" s="220" t="s">
        <v>759</v>
      </c>
      <c r="F451" s="221" t="s">
        <v>760</v>
      </c>
      <c r="G451" s="222" t="s">
        <v>267</v>
      </c>
      <c r="H451" s="223">
        <v>2</v>
      </c>
      <c r="I451" s="224"/>
      <c r="J451" s="225">
        <f>ROUND(I451*H451,2)</f>
        <v>0</v>
      </c>
      <c r="K451" s="226"/>
      <c r="L451" s="227"/>
      <c r="M451" s="228" t="s">
        <v>1</v>
      </c>
      <c r="N451" s="229" t="s">
        <v>41</v>
      </c>
      <c r="O451" s="76"/>
      <c r="P451" s="180">
        <f>O451*H451</f>
        <v>0</v>
      </c>
      <c r="Q451" s="180">
        <v>0.0033</v>
      </c>
      <c r="R451" s="180">
        <f>Q451*H451</f>
        <v>0.0066</v>
      </c>
      <c r="S451" s="180">
        <v>0</v>
      </c>
      <c r="T451" s="18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2" t="s">
        <v>171</v>
      </c>
      <c r="AT451" s="182" t="s">
        <v>344</v>
      </c>
      <c r="AU451" s="182" t="s">
        <v>86</v>
      </c>
      <c r="AY451" s="18" t="s">
        <v>127</v>
      </c>
      <c r="BE451" s="183">
        <f>IF(N451="základní",J451,0)</f>
        <v>0</v>
      </c>
      <c r="BF451" s="183">
        <f>IF(N451="snížená",J451,0)</f>
        <v>0</v>
      </c>
      <c r="BG451" s="183">
        <f>IF(N451="zákl. přenesená",J451,0)</f>
        <v>0</v>
      </c>
      <c r="BH451" s="183">
        <f>IF(N451="sníž. přenesená",J451,0)</f>
        <v>0</v>
      </c>
      <c r="BI451" s="183">
        <f>IF(N451="nulová",J451,0)</f>
        <v>0</v>
      </c>
      <c r="BJ451" s="18" t="s">
        <v>84</v>
      </c>
      <c r="BK451" s="183">
        <f>ROUND(I451*H451,2)</f>
        <v>0</v>
      </c>
      <c r="BL451" s="18" t="s">
        <v>126</v>
      </c>
      <c r="BM451" s="182" t="s">
        <v>761</v>
      </c>
    </row>
    <row r="452" s="2" customFormat="1">
      <c r="A452" s="37"/>
      <c r="B452" s="38"/>
      <c r="C452" s="37"/>
      <c r="D452" s="184" t="s">
        <v>133</v>
      </c>
      <c r="E452" s="37"/>
      <c r="F452" s="185" t="s">
        <v>760</v>
      </c>
      <c r="G452" s="37"/>
      <c r="H452" s="37"/>
      <c r="I452" s="186"/>
      <c r="J452" s="37"/>
      <c r="K452" s="37"/>
      <c r="L452" s="38"/>
      <c r="M452" s="187"/>
      <c r="N452" s="188"/>
      <c r="O452" s="76"/>
      <c r="P452" s="76"/>
      <c r="Q452" s="76"/>
      <c r="R452" s="76"/>
      <c r="S452" s="76"/>
      <c r="T452" s="7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8" t="s">
        <v>133</v>
      </c>
      <c r="AU452" s="18" t="s">
        <v>86</v>
      </c>
    </row>
    <row r="453" s="2" customFormat="1" ht="16.5" customHeight="1">
      <c r="A453" s="37"/>
      <c r="B453" s="169"/>
      <c r="C453" s="219" t="s">
        <v>762</v>
      </c>
      <c r="D453" s="219" t="s">
        <v>344</v>
      </c>
      <c r="E453" s="220" t="s">
        <v>763</v>
      </c>
      <c r="F453" s="221" t="s">
        <v>764</v>
      </c>
      <c r="G453" s="222" t="s">
        <v>267</v>
      </c>
      <c r="H453" s="223">
        <v>2</v>
      </c>
      <c r="I453" s="224"/>
      <c r="J453" s="225">
        <f>ROUND(I453*H453,2)</f>
        <v>0</v>
      </c>
      <c r="K453" s="226"/>
      <c r="L453" s="227"/>
      <c r="M453" s="228" t="s">
        <v>1</v>
      </c>
      <c r="N453" s="229" t="s">
        <v>41</v>
      </c>
      <c r="O453" s="76"/>
      <c r="P453" s="180">
        <f>O453*H453</f>
        <v>0</v>
      </c>
      <c r="Q453" s="180">
        <v>0.00040000000000000002</v>
      </c>
      <c r="R453" s="180">
        <f>Q453*H453</f>
        <v>0.00080000000000000004</v>
      </c>
      <c r="S453" s="180">
        <v>0</v>
      </c>
      <c r="T453" s="18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2" t="s">
        <v>171</v>
      </c>
      <c r="AT453" s="182" t="s">
        <v>344</v>
      </c>
      <c r="AU453" s="182" t="s">
        <v>86</v>
      </c>
      <c r="AY453" s="18" t="s">
        <v>127</v>
      </c>
      <c r="BE453" s="183">
        <f>IF(N453="základní",J453,0)</f>
        <v>0</v>
      </c>
      <c r="BF453" s="183">
        <f>IF(N453="snížená",J453,0)</f>
        <v>0</v>
      </c>
      <c r="BG453" s="183">
        <f>IF(N453="zákl. přenesená",J453,0)</f>
        <v>0</v>
      </c>
      <c r="BH453" s="183">
        <f>IF(N453="sníž. přenesená",J453,0)</f>
        <v>0</v>
      </c>
      <c r="BI453" s="183">
        <f>IF(N453="nulová",J453,0)</f>
        <v>0</v>
      </c>
      <c r="BJ453" s="18" t="s">
        <v>84</v>
      </c>
      <c r="BK453" s="183">
        <f>ROUND(I453*H453,2)</f>
        <v>0</v>
      </c>
      <c r="BL453" s="18" t="s">
        <v>126</v>
      </c>
      <c r="BM453" s="182" t="s">
        <v>765</v>
      </c>
    </row>
    <row r="454" s="2" customFormat="1">
      <c r="A454" s="37"/>
      <c r="B454" s="38"/>
      <c r="C454" s="37"/>
      <c r="D454" s="184" t="s">
        <v>133</v>
      </c>
      <c r="E454" s="37"/>
      <c r="F454" s="185" t="s">
        <v>764</v>
      </c>
      <c r="G454" s="37"/>
      <c r="H454" s="37"/>
      <c r="I454" s="186"/>
      <c r="J454" s="37"/>
      <c r="K454" s="37"/>
      <c r="L454" s="38"/>
      <c r="M454" s="187"/>
      <c r="N454" s="188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133</v>
      </c>
      <c r="AU454" s="18" t="s">
        <v>86</v>
      </c>
    </row>
    <row r="455" s="2" customFormat="1" ht="16.5" customHeight="1">
      <c r="A455" s="37"/>
      <c r="B455" s="169"/>
      <c r="C455" s="219" t="s">
        <v>766</v>
      </c>
      <c r="D455" s="219" t="s">
        <v>344</v>
      </c>
      <c r="E455" s="220" t="s">
        <v>767</v>
      </c>
      <c r="F455" s="221" t="s">
        <v>768</v>
      </c>
      <c r="G455" s="222" t="s">
        <v>267</v>
      </c>
      <c r="H455" s="223">
        <v>2</v>
      </c>
      <c r="I455" s="224"/>
      <c r="J455" s="225">
        <f>ROUND(I455*H455,2)</f>
        <v>0</v>
      </c>
      <c r="K455" s="226"/>
      <c r="L455" s="227"/>
      <c r="M455" s="228" t="s">
        <v>1</v>
      </c>
      <c r="N455" s="229" t="s">
        <v>41</v>
      </c>
      <c r="O455" s="76"/>
      <c r="P455" s="180">
        <f>O455*H455</f>
        <v>0</v>
      </c>
      <c r="Q455" s="180">
        <v>0.00014999999999999999</v>
      </c>
      <c r="R455" s="180">
        <f>Q455*H455</f>
        <v>0.00029999999999999997</v>
      </c>
      <c r="S455" s="180">
        <v>0</v>
      </c>
      <c r="T455" s="181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2" t="s">
        <v>171</v>
      </c>
      <c r="AT455" s="182" t="s">
        <v>344</v>
      </c>
      <c r="AU455" s="182" t="s">
        <v>86</v>
      </c>
      <c r="AY455" s="18" t="s">
        <v>127</v>
      </c>
      <c r="BE455" s="183">
        <f>IF(N455="základní",J455,0)</f>
        <v>0</v>
      </c>
      <c r="BF455" s="183">
        <f>IF(N455="snížená",J455,0)</f>
        <v>0</v>
      </c>
      <c r="BG455" s="183">
        <f>IF(N455="zákl. přenesená",J455,0)</f>
        <v>0</v>
      </c>
      <c r="BH455" s="183">
        <f>IF(N455="sníž. přenesená",J455,0)</f>
        <v>0</v>
      </c>
      <c r="BI455" s="183">
        <f>IF(N455="nulová",J455,0)</f>
        <v>0</v>
      </c>
      <c r="BJ455" s="18" t="s">
        <v>84</v>
      </c>
      <c r="BK455" s="183">
        <f>ROUND(I455*H455,2)</f>
        <v>0</v>
      </c>
      <c r="BL455" s="18" t="s">
        <v>126</v>
      </c>
      <c r="BM455" s="182" t="s">
        <v>769</v>
      </c>
    </row>
    <row r="456" s="2" customFormat="1">
      <c r="A456" s="37"/>
      <c r="B456" s="38"/>
      <c r="C456" s="37"/>
      <c r="D456" s="184" t="s">
        <v>133</v>
      </c>
      <c r="E456" s="37"/>
      <c r="F456" s="185" t="s">
        <v>768</v>
      </c>
      <c r="G456" s="37"/>
      <c r="H456" s="37"/>
      <c r="I456" s="186"/>
      <c r="J456" s="37"/>
      <c r="K456" s="37"/>
      <c r="L456" s="38"/>
      <c r="M456" s="187"/>
      <c r="N456" s="188"/>
      <c r="O456" s="76"/>
      <c r="P456" s="76"/>
      <c r="Q456" s="76"/>
      <c r="R456" s="76"/>
      <c r="S456" s="76"/>
      <c r="T456" s="7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8" t="s">
        <v>133</v>
      </c>
      <c r="AU456" s="18" t="s">
        <v>86</v>
      </c>
    </row>
    <row r="457" s="2" customFormat="1" ht="24.15" customHeight="1">
      <c r="A457" s="37"/>
      <c r="B457" s="169"/>
      <c r="C457" s="170" t="s">
        <v>770</v>
      </c>
      <c r="D457" s="170" t="s">
        <v>128</v>
      </c>
      <c r="E457" s="171" t="s">
        <v>771</v>
      </c>
      <c r="F457" s="172" t="s">
        <v>772</v>
      </c>
      <c r="G457" s="173" t="s">
        <v>319</v>
      </c>
      <c r="H457" s="174">
        <v>40</v>
      </c>
      <c r="I457" s="175"/>
      <c r="J457" s="176">
        <f>ROUND(I457*H457,2)</f>
        <v>0</v>
      </c>
      <c r="K457" s="177"/>
      <c r="L457" s="38"/>
      <c r="M457" s="178" t="s">
        <v>1</v>
      </c>
      <c r="N457" s="179" t="s">
        <v>41</v>
      </c>
      <c r="O457" s="76"/>
      <c r="P457" s="180">
        <f>O457*H457</f>
        <v>0</v>
      </c>
      <c r="Q457" s="180">
        <v>0.00012999999999999999</v>
      </c>
      <c r="R457" s="180">
        <f>Q457*H457</f>
        <v>0.0051999999999999998</v>
      </c>
      <c r="S457" s="180">
        <v>0</v>
      </c>
      <c r="T457" s="18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2" t="s">
        <v>126</v>
      </c>
      <c r="AT457" s="182" t="s">
        <v>128</v>
      </c>
      <c r="AU457" s="182" t="s">
        <v>86</v>
      </c>
      <c r="AY457" s="18" t="s">
        <v>127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8" t="s">
        <v>84</v>
      </c>
      <c r="BK457" s="183">
        <f>ROUND(I457*H457,2)</f>
        <v>0</v>
      </c>
      <c r="BL457" s="18" t="s">
        <v>126</v>
      </c>
      <c r="BM457" s="182" t="s">
        <v>773</v>
      </c>
    </row>
    <row r="458" s="2" customFormat="1">
      <c r="A458" s="37"/>
      <c r="B458" s="38"/>
      <c r="C458" s="37"/>
      <c r="D458" s="184" t="s">
        <v>133</v>
      </c>
      <c r="E458" s="37"/>
      <c r="F458" s="185" t="s">
        <v>774</v>
      </c>
      <c r="G458" s="37"/>
      <c r="H458" s="37"/>
      <c r="I458" s="186"/>
      <c r="J458" s="37"/>
      <c r="K458" s="37"/>
      <c r="L458" s="38"/>
      <c r="M458" s="187"/>
      <c r="N458" s="188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133</v>
      </c>
      <c r="AU458" s="18" t="s">
        <v>86</v>
      </c>
    </row>
    <row r="459" s="13" customFormat="1">
      <c r="A459" s="13"/>
      <c r="B459" s="192"/>
      <c r="C459" s="13"/>
      <c r="D459" s="184" t="s">
        <v>158</v>
      </c>
      <c r="E459" s="193" t="s">
        <v>1</v>
      </c>
      <c r="F459" s="194" t="s">
        <v>775</v>
      </c>
      <c r="G459" s="13"/>
      <c r="H459" s="195">
        <v>40</v>
      </c>
      <c r="I459" s="196"/>
      <c r="J459" s="13"/>
      <c r="K459" s="13"/>
      <c r="L459" s="192"/>
      <c r="M459" s="197"/>
      <c r="N459" s="198"/>
      <c r="O459" s="198"/>
      <c r="P459" s="198"/>
      <c r="Q459" s="198"/>
      <c r="R459" s="198"/>
      <c r="S459" s="198"/>
      <c r="T459" s="19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3" t="s">
        <v>158</v>
      </c>
      <c r="AU459" s="193" t="s">
        <v>86</v>
      </c>
      <c r="AV459" s="13" t="s">
        <v>86</v>
      </c>
      <c r="AW459" s="13" t="s">
        <v>32</v>
      </c>
      <c r="AX459" s="13" t="s">
        <v>84</v>
      </c>
      <c r="AY459" s="193" t="s">
        <v>127</v>
      </c>
    </row>
    <row r="460" s="2" customFormat="1" ht="24.15" customHeight="1">
      <c r="A460" s="37"/>
      <c r="B460" s="169"/>
      <c r="C460" s="170" t="s">
        <v>776</v>
      </c>
      <c r="D460" s="170" t="s">
        <v>128</v>
      </c>
      <c r="E460" s="171" t="s">
        <v>777</v>
      </c>
      <c r="F460" s="172" t="s">
        <v>778</v>
      </c>
      <c r="G460" s="173" t="s">
        <v>254</v>
      </c>
      <c r="H460" s="174">
        <v>14</v>
      </c>
      <c r="I460" s="175"/>
      <c r="J460" s="176">
        <f>ROUND(I460*H460,2)</f>
        <v>0</v>
      </c>
      <c r="K460" s="177"/>
      <c r="L460" s="38"/>
      <c r="M460" s="178" t="s">
        <v>1</v>
      </c>
      <c r="N460" s="179" t="s">
        <v>41</v>
      </c>
      <c r="O460" s="76"/>
      <c r="P460" s="180">
        <f>O460*H460</f>
        <v>0</v>
      </c>
      <c r="Q460" s="180">
        <v>0.0011999999999999999</v>
      </c>
      <c r="R460" s="180">
        <f>Q460*H460</f>
        <v>0.016799999999999999</v>
      </c>
      <c r="S460" s="180">
        <v>0</v>
      </c>
      <c r="T460" s="18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2" t="s">
        <v>126</v>
      </c>
      <c r="AT460" s="182" t="s">
        <v>128</v>
      </c>
      <c r="AU460" s="182" t="s">
        <v>86</v>
      </c>
      <c r="AY460" s="18" t="s">
        <v>127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8" t="s">
        <v>84</v>
      </c>
      <c r="BK460" s="183">
        <f>ROUND(I460*H460,2)</f>
        <v>0</v>
      </c>
      <c r="BL460" s="18" t="s">
        <v>126</v>
      </c>
      <c r="BM460" s="182" t="s">
        <v>779</v>
      </c>
    </row>
    <row r="461" s="2" customFormat="1">
      <c r="A461" s="37"/>
      <c r="B461" s="38"/>
      <c r="C461" s="37"/>
      <c r="D461" s="184" t="s">
        <v>133</v>
      </c>
      <c r="E461" s="37"/>
      <c r="F461" s="185" t="s">
        <v>780</v>
      </c>
      <c r="G461" s="37"/>
      <c r="H461" s="37"/>
      <c r="I461" s="186"/>
      <c r="J461" s="37"/>
      <c r="K461" s="37"/>
      <c r="L461" s="38"/>
      <c r="M461" s="187"/>
      <c r="N461" s="188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133</v>
      </c>
      <c r="AU461" s="18" t="s">
        <v>86</v>
      </c>
    </row>
    <row r="462" s="13" customFormat="1">
      <c r="A462" s="13"/>
      <c r="B462" s="192"/>
      <c r="C462" s="13"/>
      <c r="D462" s="184" t="s">
        <v>158</v>
      </c>
      <c r="E462" s="193" t="s">
        <v>1</v>
      </c>
      <c r="F462" s="194" t="s">
        <v>781</v>
      </c>
      <c r="G462" s="13"/>
      <c r="H462" s="195">
        <v>14</v>
      </c>
      <c r="I462" s="196"/>
      <c r="J462" s="13"/>
      <c r="K462" s="13"/>
      <c r="L462" s="192"/>
      <c r="M462" s="197"/>
      <c r="N462" s="198"/>
      <c r="O462" s="198"/>
      <c r="P462" s="198"/>
      <c r="Q462" s="198"/>
      <c r="R462" s="198"/>
      <c r="S462" s="198"/>
      <c r="T462" s="19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3" t="s">
        <v>158</v>
      </c>
      <c r="AU462" s="193" t="s">
        <v>86</v>
      </c>
      <c r="AV462" s="13" t="s">
        <v>86</v>
      </c>
      <c r="AW462" s="13" t="s">
        <v>32</v>
      </c>
      <c r="AX462" s="13" t="s">
        <v>84</v>
      </c>
      <c r="AY462" s="193" t="s">
        <v>127</v>
      </c>
    </row>
    <row r="463" s="2" customFormat="1" ht="16.5" customHeight="1">
      <c r="A463" s="37"/>
      <c r="B463" s="169"/>
      <c r="C463" s="170" t="s">
        <v>782</v>
      </c>
      <c r="D463" s="170" t="s">
        <v>128</v>
      </c>
      <c r="E463" s="171" t="s">
        <v>783</v>
      </c>
      <c r="F463" s="172" t="s">
        <v>784</v>
      </c>
      <c r="G463" s="173" t="s">
        <v>344</v>
      </c>
      <c r="H463" s="174">
        <v>40</v>
      </c>
      <c r="I463" s="175"/>
      <c r="J463" s="176">
        <f>ROUND(I463*H463,2)</f>
        <v>0</v>
      </c>
      <c r="K463" s="177"/>
      <c r="L463" s="38"/>
      <c r="M463" s="178" t="s">
        <v>1</v>
      </c>
      <c r="N463" s="179" t="s">
        <v>41</v>
      </c>
      <c r="O463" s="76"/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2" t="s">
        <v>126</v>
      </c>
      <c r="AT463" s="182" t="s">
        <v>128</v>
      </c>
      <c r="AU463" s="182" t="s">
        <v>86</v>
      </c>
      <c r="AY463" s="18" t="s">
        <v>127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8" t="s">
        <v>84</v>
      </c>
      <c r="BK463" s="183">
        <f>ROUND(I463*H463,2)</f>
        <v>0</v>
      </c>
      <c r="BL463" s="18" t="s">
        <v>126</v>
      </c>
      <c r="BM463" s="182" t="s">
        <v>785</v>
      </c>
    </row>
    <row r="464" s="2" customFormat="1">
      <c r="A464" s="37"/>
      <c r="B464" s="38"/>
      <c r="C464" s="37"/>
      <c r="D464" s="184" t="s">
        <v>133</v>
      </c>
      <c r="E464" s="37"/>
      <c r="F464" s="185" t="s">
        <v>786</v>
      </c>
      <c r="G464" s="37"/>
      <c r="H464" s="37"/>
      <c r="I464" s="186"/>
      <c r="J464" s="37"/>
      <c r="K464" s="37"/>
      <c r="L464" s="38"/>
      <c r="M464" s="187"/>
      <c r="N464" s="188"/>
      <c r="O464" s="76"/>
      <c r="P464" s="76"/>
      <c r="Q464" s="76"/>
      <c r="R464" s="76"/>
      <c r="S464" s="76"/>
      <c r="T464" s="7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8" t="s">
        <v>133</v>
      </c>
      <c r="AU464" s="18" t="s">
        <v>86</v>
      </c>
    </row>
    <row r="465" s="13" customFormat="1">
      <c r="A465" s="13"/>
      <c r="B465" s="192"/>
      <c r="C465" s="13"/>
      <c r="D465" s="184" t="s">
        <v>158</v>
      </c>
      <c r="E465" s="193" t="s">
        <v>1</v>
      </c>
      <c r="F465" s="194" t="s">
        <v>478</v>
      </c>
      <c r="G465" s="13"/>
      <c r="H465" s="195">
        <v>40</v>
      </c>
      <c r="I465" s="196"/>
      <c r="J465" s="13"/>
      <c r="K465" s="13"/>
      <c r="L465" s="192"/>
      <c r="M465" s="197"/>
      <c r="N465" s="198"/>
      <c r="O465" s="198"/>
      <c r="P465" s="198"/>
      <c r="Q465" s="198"/>
      <c r="R465" s="198"/>
      <c r="S465" s="198"/>
      <c r="T465" s="19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3" t="s">
        <v>158</v>
      </c>
      <c r="AU465" s="193" t="s">
        <v>86</v>
      </c>
      <c r="AV465" s="13" t="s">
        <v>86</v>
      </c>
      <c r="AW465" s="13" t="s">
        <v>32</v>
      </c>
      <c r="AX465" s="13" t="s">
        <v>84</v>
      </c>
      <c r="AY465" s="193" t="s">
        <v>127</v>
      </c>
    </row>
    <row r="466" s="2" customFormat="1" ht="16.5" customHeight="1">
      <c r="A466" s="37"/>
      <c r="B466" s="169"/>
      <c r="C466" s="170" t="s">
        <v>787</v>
      </c>
      <c r="D466" s="170" t="s">
        <v>128</v>
      </c>
      <c r="E466" s="171" t="s">
        <v>788</v>
      </c>
      <c r="F466" s="172" t="s">
        <v>789</v>
      </c>
      <c r="G466" s="173" t="s">
        <v>254</v>
      </c>
      <c r="H466" s="174">
        <v>14</v>
      </c>
      <c r="I466" s="175"/>
      <c r="J466" s="176">
        <f>ROUND(I466*H466,2)</f>
        <v>0</v>
      </c>
      <c r="K466" s="177"/>
      <c r="L466" s="38"/>
      <c r="M466" s="178" t="s">
        <v>1</v>
      </c>
      <c r="N466" s="179" t="s">
        <v>41</v>
      </c>
      <c r="O466" s="76"/>
      <c r="P466" s="180">
        <f>O466*H466</f>
        <v>0</v>
      </c>
      <c r="Q466" s="180">
        <v>1.0000000000000001E-05</v>
      </c>
      <c r="R466" s="180">
        <f>Q466*H466</f>
        <v>0.00014000000000000002</v>
      </c>
      <c r="S466" s="180">
        <v>0</v>
      </c>
      <c r="T466" s="18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2" t="s">
        <v>126</v>
      </c>
      <c r="AT466" s="182" t="s">
        <v>128</v>
      </c>
      <c r="AU466" s="182" t="s">
        <v>86</v>
      </c>
      <c r="AY466" s="18" t="s">
        <v>127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8" t="s">
        <v>84</v>
      </c>
      <c r="BK466" s="183">
        <f>ROUND(I466*H466,2)</f>
        <v>0</v>
      </c>
      <c r="BL466" s="18" t="s">
        <v>126</v>
      </c>
      <c r="BM466" s="182" t="s">
        <v>790</v>
      </c>
    </row>
    <row r="467" s="2" customFormat="1">
      <c r="A467" s="37"/>
      <c r="B467" s="38"/>
      <c r="C467" s="37"/>
      <c r="D467" s="184" t="s">
        <v>133</v>
      </c>
      <c r="E467" s="37"/>
      <c r="F467" s="185" t="s">
        <v>791</v>
      </c>
      <c r="G467" s="37"/>
      <c r="H467" s="37"/>
      <c r="I467" s="186"/>
      <c r="J467" s="37"/>
      <c r="K467" s="37"/>
      <c r="L467" s="38"/>
      <c r="M467" s="187"/>
      <c r="N467" s="188"/>
      <c r="O467" s="76"/>
      <c r="P467" s="76"/>
      <c r="Q467" s="76"/>
      <c r="R467" s="76"/>
      <c r="S467" s="76"/>
      <c r="T467" s="7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8" t="s">
        <v>133</v>
      </c>
      <c r="AU467" s="18" t="s">
        <v>86</v>
      </c>
    </row>
    <row r="468" s="13" customFormat="1">
      <c r="A468" s="13"/>
      <c r="B468" s="192"/>
      <c r="C468" s="13"/>
      <c r="D468" s="184" t="s">
        <v>158</v>
      </c>
      <c r="E468" s="193" t="s">
        <v>1</v>
      </c>
      <c r="F468" s="194" t="s">
        <v>781</v>
      </c>
      <c r="G468" s="13"/>
      <c r="H468" s="195">
        <v>14</v>
      </c>
      <c r="I468" s="196"/>
      <c r="J468" s="13"/>
      <c r="K468" s="13"/>
      <c r="L468" s="192"/>
      <c r="M468" s="197"/>
      <c r="N468" s="198"/>
      <c r="O468" s="198"/>
      <c r="P468" s="198"/>
      <c r="Q468" s="198"/>
      <c r="R468" s="198"/>
      <c r="S468" s="198"/>
      <c r="T468" s="19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3" t="s">
        <v>158</v>
      </c>
      <c r="AU468" s="193" t="s">
        <v>86</v>
      </c>
      <c r="AV468" s="13" t="s">
        <v>86</v>
      </c>
      <c r="AW468" s="13" t="s">
        <v>32</v>
      </c>
      <c r="AX468" s="13" t="s">
        <v>84</v>
      </c>
      <c r="AY468" s="193" t="s">
        <v>127</v>
      </c>
    </row>
    <row r="469" s="2" customFormat="1" ht="24.15" customHeight="1">
      <c r="A469" s="37"/>
      <c r="B469" s="169"/>
      <c r="C469" s="170" t="s">
        <v>792</v>
      </c>
      <c r="D469" s="170" t="s">
        <v>128</v>
      </c>
      <c r="E469" s="171" t="s">
        <v>793</v>
      </c>
      <c r="F469" s="172" t="s">
        <v>794</v>
      </c>
      <c r="G469" s="173" t="s">
        <v>319</v>
      </c>
      <c r="H469" s="174">
        <v>188</v>
      </c>
      <c r="I469" s="175"/>
      <c r="J469" s="176">
        <f>ROUND(I469*H469,2)</f>
        <v>0</v>
      </c>
      <c r="K469" s="177"/>
      <c r="L469" s="38"/>
      <c r="M469" s="178" t="s">
        <v>1</v>
      </c>
      <c r="N469" s="179" t="s">
        <v>41</v>
      </c>
      <c r="O469" s="76"/>
      <c r="P469" s="180">
        <f>O469*H469</f>
        <v>0</v>
      </c>
      <c r="Q469" s="180">
        <v>0.089779999999999999</v>
      </c>
      <c r="R469" s="180">
        <f>Q469*H469</f>
        <v>16.878640000000001</v>
      </c>
      <c r="S469" s="180">
        <v>0</v>
      </c>
      <c r="T469" s="18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2" t="s">
        <v>126</v>
      </c>
      <c r="AT469" s="182" t="s">
        <v>128</v>
      </c>
      <c r="AU469" s="182" t="s">
        <v>86</v>
      </c>
      <c r="AY469" s="18" t="s">
        <v>127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8" t="s">
        <v>84</v>
      </c>
      <c r="BK469" s="183">
        <f>ROUND(I469*H469,2)</f>
        <v>0</v>
      </c>
      <c r="BL469" s="18" t="s">
        <v>126</v>
      </c>
      <c r="BM469" s="182" t="s">
        <v>795</v>
      </c>
    </row>
    <row r="470" s="2" customFormat="1">
      <c r="A470" s="37"/>
      <c r="B470" s="38"/>
      <c r="C470" s="37"/>
      <c r="D470" s="184" t="s">
        <v>133</v>
      </c>
      <c r="E470" s="37"/>
      <c r="F470" s="185" t="s">
        <v>796</v>
      </c>
      <c r="G470" s="37"/>
      <c r="H470" s="37"/>
      <c r="I470" s="186"/>
      <c r="J470" s="37"/>
      <c r="K470" s="37"/>
      <c r="L470" s="38"/>
      <c r="M470" s="187"/>
      <c r="N470" s="188"/>
      <c r="O470" s="76"/>
      <c r="P470" s="76"/>
      <c r="Q470" s="76"/>
      <c r="R470" s="76"/>
      <c r="S470" s="76"/>
      <c r="T470" s="7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8" t="s">
        <v>133</v>
      </c>
      <c r="AU470" s="18" t="s">
        <v>86</v>
      </c>
    </row>
    <row r="471" s="13" customFormat="1">
      <c r="A471" s="13"/>
      <c r="B471" s="192"/>
      <c r="C471" s="13"/>
      <c r="D471" s="184" t="s">
        <v>158</v>
      </c>
      <c r="E471" s="193" t="s">
        <v>1</v>
      </c>
      <c r="F471" s="194" t="s">
        <v>797</v>
      </c>
      <c r="G471" s="13"/>
      <c r="H471" s="195">
        <v>188</v>
      </c>
      <c r="I471" s="196"/>
      <c r="J471" s="13"/>
      <c r="K471" s="13"/>
      <c r="L471" s="192"/>
      <c r="M471" s="197"/>
      <c r="N471" s="198"/>
      <c r="O471" s="198"/>
      <c r="P471" s="198"/>
      <c r="Q471" s="198"/>
      <c r="R471" s="198"/>
      <c r="S471" s="198"/>
      <c r="T471" s="19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3" t="s">
        <v>158</v>
      </c>
      <c r="AU471" s="193" t="s">
        <v>86</v>
      </c>
      <c r="AV471" s="13" t="s">
        <v>86</v>
      </c>
      <c r="AW471" s="13" t="s">
        <v>32</v>
      </c>
      <c r="AX471" s="13" t="s">
        <v>84</v>
      </c>
      <c r="AY471" s="193" t="s">
        <v>127</v>
      </c>
    </row>
    <row r="472" s="2" customFormat="1" ht="16.5" customHeight="1">
      <c r="A472" s="37"/>
      <c r="B472" s="169"/>
      <c r="C472" s="219" t="s">
        <v>798</v>
      </c>
      <c r="D472" s="219" t="s">
        <v>344</v>
      </c>
      <c r="E472" s="220" t="s">
        <v>799</v>
      </c>
      <c r="F472" s="221" t="s">
        <v>800</v>
      </c>
      <c r="G472" s="222" t="s">
        <v>254</v>
      </c>
      <c r="H472" s="223">
        <v>13.4</v>
      </c>
      <c r="I472" s="224"/>
      <c r="J472" s="225">
        <f>ROUND(I472*H472,2)</f>
        <v>0</v>
      </c>
      <c r="K472" s="226"/>
      <c r="L472" s="227"/>
      <c r="M472" s="228" t="s">
        <v>1</v>
      </c>
      <c r="N472" s="229" t="s">
        <v>41</v>
      </c>
      <c r="O472" s="76"/>
      <c r="P472" s="180">
        <f>O472*H472</f>
        <v>0</v>
      </c>
      <c r="Q472" s="180">
        <v>0.222</v>
      </c>
      <c r="R472" s="180">
        <f>Q472*H472</f>
        <v>2.9748000000000001</v>
      </c>
      <c r="S472" s="180">
        <v>0</v>
      </c>
      <c r="T472" s="18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2" t="s">
        <v>171</v>
      </c>
      <c r="AT472" s="182" t="s">
        <v>344</v>
      </c>
      <c r="AU472" s="182" t="s">
        <v>86</v>
      </c>
      <c r="AY472" s="18" t="s">
        <v>127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8" t="s">
        <v>84</v>
      </c>
      <c r="BK472" s="183">
        <f>ROUND(I472*H472,2)</f>
        <v>0</v>
      </c>
      <c r="BL472" s="18" t="s">
        <v>126</v>
      </c>
      <c r="BM472" s="182" t="s">
        <v>801</v>
      </c>
    </row>
    <row r="473" s="2" customFormat="1">
      <c r="A473" s="37"/>
      <c r="B473" s="38"/>
      <c r="C473" s="37"/>
      <c r="D473" s="184" t="s">
        <v>133</v>
      </c>
      <c r="E473" s="37"/>
      <c r="F473" s="185" t="s">
        <v>800</v>
      </c>
      <c r="G473" s="37"/>
      <c r="H473" s="37"/>
      <c r="I473" s="186"/>
      <c r="J473" s="37"/>
      <c r="K473" s="37"/>
      <c r="L473" s="38"/>
      <c r="M473" s="187"/>
      <c r="N473" s="188"/>
      <c r="O473" s="76"/>
      <c r="P473" s="76"/>
      <c r="Q473" s="76"/>
      <c r="R473" s="76"/>
      <c r="S473" s="76"/>
      <c r="T473" s="7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8" t="s">
        <v>133</v>
      </c>
      <c r="AU473" s="18" t="s">
        <v>86</v>
      </c>
    </row>
    <row r="474" s="13" customFormat="1">
      <c r="A474" s="13"/>
      <c r="B474" s="192"/>
      <c r="C474" s="13"/>
      <c r="D474" s="184" t="s">
        <v>158</v>
      </c>
      <c r="E474" s="193" t="s">
        <v>1</v>
      </c>
      <c r="F474" s="194" t="s">
        <v>802</v>
      </c>
      <c r="G474" s="13"/>
      <c r="H474" s="195">
        <v>-5.4000000000000004</v>
      </c>
      <c r="I474" s="196"/>
      <c r="J474" s="13"/>
      <c r="K474" s="13"/>
      <c r="L474" s="192"/>
      <c r="M474" s="197"/>
      <c r="N474" s="198"/>
      <c r="O474" s="198"/>
      <c r="P474" s="198"/>
      <c r="Q474" s="198"/>
      <c r="R474" s="198"/>
      <c r="S474" s="198"/>
      <c r="T474" s="19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3" t="s">
        <v>158</v>
      </c>
      <c r="AU474" s="193" t="s">
        <v>86</v>
      </c>
      <c r="AV474" s="13" t="s">
        <v>86</v>
      </c>
      <c r="AW474" s="13" t="s">
        <v>32</v>
      </c>
      <c r="AX474" s="13" t="s">
        <v>76</v>
      </c>
      <c r="AY474" s="193" t="s">
        <v>127</v>
      </c>
    </row>
    <row r="475" s="13" customFormat="1">
      <c r="A475" s="13"/>
      <c r="B475" s="192"/>
      <c r="C475" s="13"/>
      <c r="D475" s="184" t="s">
        <v>158</v>
      </c>
      <c r="E475" s="193" t="s">
        <v>1</v>
      </c>
      <c r="F475" s="194" t="s">
        <v>803</v>
      </c>
      <c r="G475" s="13"/>
      <c r="H475" s="195">
        <v>18.800000000000001</v>
      </c>
      <c r="I475" s="196"/>
      <c r="J475" s="13"/>
      <c r="K475" s="13"/>
      <c r="L475" s="192"/>
      <c r="M475" s="197"/>
      <c r="N475" s="198"/>
      <c r="O475" s="198"/>
      <c r="P475" s="198"/>
      <c r="Q475" s="198"/>
      <c r="R475" s="198"/>
      <c r="S475" s="198"/>
      <c r="T475" s="19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3" t="s">
        <v>158</v>
      </c>
      <c r="AU475" s="193" t="s">
        <v>86</v>
      </c>
      <c r="AV475" s="13" t="s">
        <v>86</v>
      </c>
      <c r="AW475" s="13" t="s">
        <v>32</v>
      </c>
      <c r="AX475" s="13" t="s">
        <v>76</v>
      </c>
      <c r="AY475" s="193" t="s">
        <v>127</v>
      </c>
    </row>
    <row r="476" s="14" customFormat="1">
      <c r="A476" s="14"/>
      <c r="B476" s="204"/>
      <c r="C476" s="14"/>
      <c r="D476" s="184" t="s">
        <v>158</v>
      </c>
      <c r="E476" s="205" t="s">
        <v>1</v>
      </c>
      <c r="F476" s="206" t="s">
        <v>259</v>
      </c>
      <c r="G476" s="14"/>
      <c r="H476" s="207">
        <v>13.4</v>
      </c>
      <c r="I476" s="208"/>
      <c r="J476" s="14"/>
      <c r="K476" s="14"/>
      <c r="L476" s="204"/>
      <c r="M476" s="209"/>
      <c r="N476" s="210"/>
      <c r="O476" s="210"/>
      <c r="P476" s="210"/>
      <c r="Q476" s="210"/>
      <c r="R476" s="210"/>
      <c r="S476" s="210"/>
      <c r="T476" s="21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5" t="s">
        <v>158</v>
      </c>
      <c r="AU476" s="205" t="s">
        <v>86</v>
      </c>
      <c r="AV476" s="14" t="s">
        <v>126</v>
      </c>
      <c r="AW476" s="14" t="s">
        <v>32</v>
      </c>
      <c r="AX476" s="14" t="s">
        <v>84</v>
      </c>
      <c r="AY476" s="205" t="s">
        <v>127</v>
      </c>
    </row>
    <row r="477" s="2" customFormat="1" ht="33" customHeight="1">
      <c r="A477" s="37"/>
      <c r="B477" s="169"/>
      <c r="C477" s="170" t="s">
        <v>804</v>
      </c>
      <c r="D477" s="170" t="s">
        <v>128</v>
      </c>
      <c r="E477" s="171" t="s">
        <v>805</v>
      </c>
      <c r="F477" s="172" t="s">
        <v>806</v>
      </c>
      <c r="G477" s="173" t="s">
        <v>319</v>
      </c>
      <c r="H477" s="174">
        <v>8</v>
      </c>
      <c r="I477" s="175"/>
      <c r="J477" s="176">
        <f>ROUND(I477*H477,2)</f>
        <v>0</v>
      </c>
      <c r="K477" s="177"/>
      <c r="L477" s="38"/>
      <c r="M477" s="178" t="s">
        <v>1</v>
      </c>
      <c r="N477" s="179" t="s">
        <v>41</v>
      </c>
      <c r="O477" s="76"/>
      <c r="P477" s="180">
        <f>O477*H477</f>
        <v>0</v>
      </c>
      <c r="Q477" s="180">
        <v>0.15540000000000001</v>
      </c>
      <c r="R477" s="180">
        <f>Q477*H477</f>
        <v>1.2432000000000001</v>
      </c>
      <c r="S477" s="180">
        <v>0</v>
      </c>
      <c r="T477" s="18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2" t="s">
        <v>126</v>
      </c>
      <c r="AT477" s="182" t="s">
        <v>128</v>
      </c>
      <c r="AU477" s="182" t="s">
        <v>86</v>
      </c>
      <c r="AY477" s="18" t="s">
        <v>127</v>
      </c>
      <c r="BE477" s="183">
        <f>IF(N477="základní",J477,0)</f>
        <v>0</v>
      </c>
      <c r="BF477" s="183">
        <f>IF(N477="snížená",J477,0)</f>
        <v>0</v>
      </c>
      <c r="BG477" s="183">
        <f>IF(N477="zákl. přenesená",J477,0)</f>
        <v>0</v>
      </c>
      <c r="BH477" s="183">
        <f>IF(N477="sníž. přenesená",J477,0)</f>
        <v>0</v>
      </c>
      <c r="BI477" s="183">
        <f>IF(N477="nulová",J477,0)</f>
        <v>0</v>
      </c>
      <c r="BJ477" s="18" t="s">
        <v>84</v>
      </c>
      <c r="BK477" s="183">
        <f>ROUND(I477*H477,2)</f>
        <v>0</v>
      </c>
      <c r="BL477" s="18" t="s">
        <v>126</v>
      </c>
      <c r="BM477" s="182" t="s">
        <v>807</v>
      </c>
    </row>
    <row r="478" s="2" customFormat="1">
      <c r="A478" s="37"/>
      <c r="B478" s="38"/>
      <c r="C478" s="37"/>
      <c r="D478" s="184" t="s">
        <v>133</v>
      </c>
      <c r="E478" s="37"/>
      <c r="F478" s="185" t="s">
        <v>808</v>
      </c>
      <c r="G478" s="37"/>
      <c r="H478" s="37"/>
      <c r="I478" s="186"/>
      <c r="J478" s="37"/>
      <c r="K478" s="37"/>
      <c r="L478" s="38"/>
      <c r="M478" s="187"/>
      <c r="N478" s="188"/>
      <c r="O478" s="76"/>
      <c r="P478" s="76"/>
      <c r="Q478" s="76"/>
      <c r="R478" s="76"/>
      <c r="S478" s="76"/>
      <c r="T478" s="7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8" t="s">
        <v>133</v>
      </c>
      <c r="AU478" s="18" t="s">
        <v>86</v>
      </c>
    </row>
    <row r="479" s="13" customFormat="1">
      <c r="A479" s="13"/>
      <c r="B479" s="192"/>
      <c r="C479" s="13"/>
      <c r="D479" s="184" t="s">
        <v>158</v>
      </c>
      <c r="E479" s="193" t="s">
        <v>1</v>
      </c>
      <c r="F479" s="194" t="s">
        <v>809</v>
      </c>
      <c r="G479" s="13"/>
      <c r="H479" s="195">
        <v>8</v>
      </c>
      <c r="I479" s="196"/>
      <c r="J479" s="13"/>
      <c r="K479" s="13"/>
      <c r="L479" s="192"/>
      <c r="M479" s="197"/>
      <c r="N479" s="198"/>
      <c r="O479" s="198"/>
      <c r="P479" s="198"/>
      <c r="Q479" s="198"/>
      <c r="R479" s="198"/>
      <c r="S479" s="198"/>
      <c r="T479" s="19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3" t="s">
        <v>158</v>
      </c>
      <c r="AU479" s="193" t="s">
        <v>86</v>
      </c>
      <c r="AV479" s="13" t="s">
        <v>86</v>
      </c>
      <c r="AW479" s="13" t="s">
        <v>32</v>
      </c>
      <c r="AX479" s="13" t="s">
        <v>84</v>
      </c>
      <c r="AY479" s="193" t="s">
        <v>127</v>
      </c>
    </row>
    <row r="480" s="2" customFormat="1" ht="16.5" customHeight="1">
      <c r="A480" s="37"/>
      <c r="B480" s="169"/>
      <c r="C480" s="219" t="s">
        <v>810</v>
      </c>
      <c r="D480" s="219" t="s">
        <v>344</v>
      </c>
      <c r="E480" s="220" t="s">
        <v>811</v>
      </c>
      <c r="F480" s="221" t="s">
        <v>812</v>
      </c>
      <c r="G480" s="222" t="s">
        <v>319</v>
      </c>
      <c r="H480" s="223">
        <v>8</v>
      </c>
      <c r="I480" s="224"/>
      <c r="J480" s="225">
        <f>ROUND(I480*H480,2)</f>
        <v>0</v>
      </c>
      <c r="K480" s="226"/>
      <c r="L480" s="227"/>
      <c r="M480" s="228" t="s">
        <v>1</v>
      </c>
      <c r="N480" s="229" t="s">
        <v>41</v>
      </c>
      <c r="O480" s="76"/>
      <c r="P480" s="180">
        <f>O480*H480</f>
        <v>0</v>
      </c>
      <c r="Q480" s="180">
        <v>0.080000000000000002</v>
      </c>
      <c r="R480" s="180">
        <f>Q480*H480</f>
        <v>0.64000000000000001</v>
      </c>
      <c r="S480" s="180">
        <v>0</v>
      </c>
      <c r="T480" s="18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82" t="s">
        <v>171</v>
      </c>
      <c r="AT480" s="182" t="s">
        <v>344</v>
      </c>
      <c r="AU480" s="182" t="s">
        <v>86</v>
      </c>
      <c r="AY480" s="18" t="s">
        <v>127</v>
      </c>
      <c r="BE480" s="183">
        <f>IF(N480="základní",J480,0)</f>
        <v>0</v>
      </c>
      <c r="BF480" s="183">
        <f>IF(N480="snížená",J480,0)</f>
        <v>0</v>
      </c>
      <c r="BG480" s="183">
        <f>IF(N480="zákl. přenesená",J480,0)</f>
        <v>0</v>
      </c>
      <c r="BH480" s="183">
        <f>IF(N480="sníž. přenesená",J480,0)</f>
        <v>0</v>
      </c>
      <c r="BI480" s="183">
        <f>IF(N480="nulová",J480,0)</f>
        <v>0</v>
      </c>
      <c r="BJ480" s="18" t="s">
        <v>84</v>
      </c>
      <c r="BK480" s="183">
        <f>ROUND(I480*H480,2)</f>
        <v>0</v>
      </c>
      <c r="BL480" s="18" t="s">
        <v>126</v>
      </c>
      <c r="BM480" s="182" t="s">
        <v>813</v>
      </c>
    </row>
    <row r="481" s="2" customFormat="1">
      <c r="A481" s="37"/>
      <c r="B481" s="38"/>
      <c r="C481" s="37"/>
      <c r="D481" s="184" t="s">
        <v>133</v>
      </c>
      <c r="E481" s="37"/>
      <c r="F481" s="185" t="s">
        <v>812</v>
      </c>
      <c r="G481" s="37"/>
      <c r="H481" s="37"/>
      <c r="I481" s="186"/>
      <c r="J481" s="37"/>
      <c r="K481" s="37"/>
      <c r="L481" s="38"/>
      <c r="M481" s="187"/>
      <c r="N481" s="188"/>
      <c r="O481" s="76"/>
      <c r="P481" s="76"/>
      <c r="Q481" s="76"/>
      <c r="R481" s="76"/>
      <c r="S481" s="76"/>
      <c r="T481" s="7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8" t="s">
        <v>133</v>
      </c>
      <c r="AU481" s="18" t="s">
        <v>86</v>
      </c>
    </row>
    <row r="482" s="13" customFormat="1">
      <c r="A482" s="13"/>
      <c r="B482" s="192"/>
      <c r="C482" s="13"/>
      <c r="D482" s="184" t="s">
        <v>158</v>
      </c>
      <c r="E482" s="193" t="s">
        <v>1</v>
      </c>
      <c r="F482" s="194" t="s">
        <v>171</v>
      </c>
      <c r="G482" s="13"/>
      <c r="H482" s="195">
        <v>8</v>
      </c>
      <c r="I482" s="196"/>
      <c r="J482" s="13"/>
      <c r="K482" s="13"/>
      <c r="L482" s="192"/>
      <c r="M482" s="197"/>
      <c r="N482" s="198"/>
      <c r="O482" s="198"/>
      <c r="P482" s="198"/>
      <c r="Q482" s="198"/>
      <c r="R482" s="198"/>
      <c r="S482" s="198"/>
      <c r="T482" s="19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3" t="s">
        <v>158</v>
      </c>
      <c r="AU482" s="193" t="s">
        <v>86</v>
      </c>
      <c r="AV482" s="13" t="s">
        <v>86</v>
      </c>
      <c r="AW482" s="13" t="s">
        <v>32</v>
      </c>
      <c r="AX482" s="13" t="s">
        <v>84</v>
      </c>
      <c r="AY482" s="193" t="s">
        <v>127</v>
      </c>
    </row>
    <row r="483" s="2" customFormat="1" ht="33" customHeight="1">
      <c r="A483" s="37"/>
      <c r="B483" s="169"/>
      <c r="C483" s="170" t="s">
        <v>814</v>
      </c>
      <c r="D483" s="170" t="s">
        <v>128</v>
      </c>
      <c r="E483" s="171" t="s">
        <v>815</v>
      </c>
      <c r="F483" s="172" t="s">
        <v>816</v>
      </c>
      <c r="G483" s="173" t="s">
        <v>319</v>
      </c>
      <c r="H483" s="174">
        <v>98</v>
      </c>
      <c r="I483" s="175"/>
      <c r="J483" s="176">
        <f>ROUND(I483*H483,2)</f>
        <v>0</v>
      </c>
      <c r="K483" s="177"/>
      <c r="L483" s="38"/>
      <c r="M483" s="178" t="s">
        <v>1</v>
      </c>
      <c r="N483" s="179" t="s">
        <v>41</v>
      </c>
      <c r="O483" s="76"/>
      <c r="P483" s="180">
        <f>O483*H483</f>
        <v>0</v>
      </c>
      <c r="Q483" s="180">
        <v>0.1295</v>
      </c>
      <c r="R483" s="180">
        <f>Q483*H483</f>
        <v>12.691000000000001</v>
      </c>
      <c r="S483" s="180">
        <v>0</v>
      </c>
      <c r="T483" s="18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82" t="s">
        <v>126</v>
      </c>
      <c r="AT483" s="182" t="s">
        <v>128</v>
      </c>
      <c r="AU483" s="182" t="s">
        <v>86</v>
      </c>
      <c r="AY483" s="18" t="s">
        <v>127</v>
      </c>
      <c r="BE483" s="183">
        <f>IF(N483="základní",J483,0)</f>
        <v>0</v>
      </c>
      <c r="BF483" s="183">
        <f>IF(N483="snížená",J483,0)</f>
        <v>0</v>
      </c>
      <c r="BG483" s="183">
        <f>IF(N483="zákl. přenesená",J483,0)</f>
        <v>0</v>
      </c>
      <c r="BH483" s="183">
        <f>IF(N483="sníž. přenesená",J483,0)</f>
        <v>0</v>
      </c>
      <c r="BI483" s="183">
        <f>IF(N483="nulová",J483,0)</f>
        <v>0</v>
      </c>
      <c r="BJ483" s="18" t="s">
        <v>84</v>
      </c>
      <c r="BK483" s="183">
        <f>ROUND(I483*H483,2)</f>
        <v>0</v>
      </c>
      <c r="BL483" s="18" t="s">
        <v>126</v>
      </c>
      <c r="BM483" s="182" t="s">
        <v>817</v>
      </c>
    </row>
    <row r="484" s="2" customFormat="1">
      <c r="A484" s="37"/>
      <c r="B484" s="38"/>
      <c r="C484" s="37"/>
      <c r="D484" s="184" t="s">
        <v>133</v>
      </c>
      <c r="E484" s="37"/>
      <c r="F484" s="185" t="s">
        <v>818</v>
      </c>
      <c r="G484" s="37"/>
      <c r="H484" s="37"/>
      <c r="I484" s="186"/>
      <c r="J484" s="37"/>
      <c r="K484" s="37"/>
      <c r="L484" s="38"/>
      <c r="M484" s="187"/>
      <c r="N484" s="188"/>
      <c r="O484" s="76"/>
      <c r="P484" s="76"/>
      <c r="Q484" s="76"/>
      <c r="R484" s="76"/>
      <c r="S484" s="76"/>
      <c r="T484" s="7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8" t="s">
        <v>133</v>
      </c>
      <c r="AU484" s="18" t="s">
        <v>86</v>
      </c>
    </row>
    <row r="485" s="13" customFormat="1">
      <c r="A485" s="13"/>
      <c r="B485" s="192"/>
      <c r="C485" s="13"/>
      <c r="D485" s="184" t="s">
        <v>158</v>
      </c>
      <c r="E485" s="193" t="s">
        <v>1</v>
      </c>
      <c r="F485" s="194" t="s">
        <v>819</v>
      </c>
      <c r="G485" s="13"/>
      <c r="H485" s="195">
        <v>98</v>
      </c>
      <c r="I485" s="196"/>
      <c r="J485" s="13"/>
      <c r="K485" s="13"/>
      <c r="L485" s="192"/>
      <c r="M485" s="197"/>
      <c r="N485" s="198"/>
      <c r="O485" s="198"/>
      <c r="P485" s="198"/>
      <c r="Q485" s="198"/>
      <c r="R485" s="198"/>
      <c r="S485" s="198"/>
      <c r="T485" s="19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93" t="s">
        <v>158</v>
      </c>
      <c r="AU485" s="193" t="s">
        <v>86</v>
      </c>
      <c r="AV485" s="13" t="s">
        <v>86</v>
      </c>
      <c r="AW485" s="13" t="s">
        <v>32</v>
      </c>
      <c r="AX485" s="13" t="s">
        <v>84</v>
      </c>
      <c r="AY485" s="193" t="s">
        <v>127</v>
      </c>
    </row>
    <row r="486" s="2" customFormat="1" ht="16.5" customHeight="1">
      <c r="A486" s="37"/>
      <c r="B486" s="169"/>
      <c r="C486" s="219" t="s">
        <v>820</v>
      </c>
      <c r="D486" s="219" t="s">
        <v>344</v>
      </c>
      <c r="E486" s="220" t="s">
        <v>821</v>
      </c>
      <c r="F486" s="221" t="s">
        <v>822</v>
      </c>
      <c r="G486" s="222" t="s">
        <v>319</v>
      </c>
      <c r="H486" s="223">
        <v>98</v>
      </c>
      <c r="I486" s="224"/>
      <c r="J486" s="225">
        <f>ROUND(I486*H486,2)</f>
        <v>0</v>
      </c>
      <c r="K486" s="226"/>
      <c r="L486" s="227"/>
      <c r="M486" s="228" t="s">
        <v>1</v>
      </c>
      <c r="N486" s="229" t="s">
        <v>41</v>
      </c>
      <c r="O486" s="76"/>
      <c r="P486" s="180">
        <f>O486*H486</f>
        <v>0</v>
      </c>
      <c r="Q486" s="180">
        <v>0.056120000000000003</v>
      </c>
      <c r="R486" s="180">
        <f>Q486*H486</f>
        <v>5.4997600000000002</v>
      </c>
      <c r="S486" s="180">
        <v>0</v>
      </c>
      <c r="T486" s="18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2" t="s">
        <v>171</v>
      </c>
      <c r="AT486" s="182" t="s">
        <v>344</v>
      </c>
      <c r="AU486" s="182" t="s">
        <v>86</v>
      </c>
      <c r="AY486" s="18" t="s">
        <v>127</v>
      </c>
      <c r="BE486" s="183">
        <f>IF(N486="základní",J486,0)</f>
        <v>0</v>
      </c>
      <c r="BF486" s="183">
        <f>IF(N486="snížená",J486,0)</f>
        <v>0</v>
      </c>
      <c r="BG486" s="183">
        <f>IF(N486="zákl. přenesená",J486,0)</f>
        <v>0</v>
      </c>
      <c r="BH486" s="183">
        <f>IF(N486="sníž. přenesená",J486,0)</f>
        <v>0</v>
      </c>
      <c r="BI486" s="183">
        <f>IF(N486="nulová",J486,0)</f>
        <v>0</v>
      </c>
      <c r="BJ486" s="18" t="s">
        <v>84</v>
      </c>
      <c r="BK486" s="183">
        <f>ROUND(I486*H486,2)</f>
        <v>0</v>
      </c>
      <c r="BL486" s="18" t="s">
        <v>126</v>
      </c>
      <c r="BM486" s="182" t="s">
        <v>823</v>
      </c>
    </row>
    <row r="487" s="2" customFormat="1">
      <c r="A487" s="37"/>
      <c r="B487" s="38"/>
      <c r="C487" s="37"/>
      <c r="D487" s="184" t="s">
        <v>133</v>
      </c>
      <c r="E487" s="37"/>
      <c r="F487" s="185" t="s">
        <v>822</v>
      </c>
      <c r="G487" s="37"/>
      <c r="H487" s="37"/>
      <c r="I487" s="186"/>
      <c r="J487" s="37"/>
      <c r="K487" s="37"/>
      <c r="L487" s="38"/>
      <c r="M487" s="187"/>
      <c r="N487" s="188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133</v>
      </c>
      <c r="AU487" s="18" t="s">
        <v>86</v>
      </c>
    </row>
    <row r="488" s="13" customFormat="1">
      <c r="A488" s="13"/>
      <c r="B488" s="192"/>
      <c r="C488" s="13"/>
      <c r="D488" s="184" t="s">
        <v>158</v>
      </c>
      <c r="E488" s="193" t="s">
        <v>1</v>
      </c>
      <c r="F488" s="194" t="s">
        <v>804</v>
      </c>
      <c r="G488" s="13"/>
      <c r="H488" s="195">
        <v>98</v>
      </c>
      <c r="I488" s="196"/>
      <c r="J488" s="13"/>
      <c r="K488" s="13"/>
      <c r="L488" s="192"/>
      <c r="M488" s="197"/>
      <c r="N488" s="198"/>
      <c r="O488" s="198"/>
      <c r="P488" s="198"/>
      <c r="Q488" s="198"/>
      <c r="R488" s="198"/>
      <c r="S488" s="198"/>
      <c r="T488" s="19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3" t="s">
        <v>158</v>
      </c>
      <c r="AU488" s="193" t="s">
        <v>86</v>
      </c>
      <c r="AV488" s="13" t="s">
        <v>86</v>
      </c>
      <c r="AW488" s="13" t="s">
        <v>32</v>
      </c>
      <c r="AX488" s="13" t="s">
        <v>84</v>
      </c>
      <c r="AY488" s="193" t="s">
        <v>127</v>
      </c>
    </row>
    <row r="489" s="2" customFormat="1" ht="24.15" customHeight="1">
      <c r="A489" s="37"/>
      <c r="B489" s="169"/>
      <c r="C489" s="170" t="s">
        <v>824</v>
      </c>
      <c r="D489" s="170" t="s">
        <v>128</v>
      </c>
      <c r="E489" s="171" t="s">
        <v>825</v>
      </c>
      <c r="F489" s="172" t="s">
        <v>826</v>
      </c>
      <c r="G489" s="173" t="s">
        <v>319</v>
      </c>
      <c r="H489" s="174">
        <v>94</v>
      </c>
      <c r="I489" s="175"/>
      <c r="J489" s="176">
        <f>ROUND(I489*H489,2)</f>
        <v>0</v>
      </c>
      <c r="K489" s="177"/>
      <c r="L489" s="38"/>
      <c r="M489" s="178" t="s">
        <v>1</v>
      </c>
      <c r="N489" s="179" t="s">
        <v>41</v>
      </c>
      <c r="O489" s="76"/>
      <c r="P489" s="180">
        <f>O489*H489</f>
        <v>0</v>
      </c>
      <c r="Q489" s="180">
        <v>0.14066999999999999</v>
      </c>
      <c r="R489" s="180">
        <f>Q489*H489</f>
        <v>13.22298</v>
      </c>
      <c r="S489" s="180">
        <v>0</v>
      </c>
      <c r="T489" s="18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2" t="s">
        <v>126</v>
      </c>
      <c r="AT489" s="182" t="s">
        <v>128</v>
      </c>
      <c r="AU489" s="182" t="s">
        <v>86</v>
      </c>
      <c r="AY489" s="18" t="s">
        <v>127</v>
      </c>
      <c r="BE489" s="183">
        <f>IF(N489="základní",J489,0)</f>
        <v>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8" t="s">
        <v>84</v>
      </c>
      <c r="BK489" s="183">
        <f>ROUND(I489*H489,2)</f>
        <v>0</v>
      </c>
      <c r="BL489" s="18" t="s">
        <v>126</v>
      </c>
      <c r="BM489" s="182" t="s">
        <v>827</v>
      </c>
    </row>
    <row r="490" s="2" customFormat="1">
      <c r="A490" s="37"/>
      <c r="B490" s="38"/>
      <c r="C490" s="37"/>
      <c r="D490" s="184" t="s">
        <v>133</v>
      </c>
      <c r="E490" s="37"/>
      <c r="F490" s="185" t="s">
        <v>828</v>
      </c>
      <c r="G490" s="37"/>
      <c r="H490" s="37"/>
      <c r="I490" s="186"/>
      <c r="J490" s="37"/>
      <c r="K490" s="37"/>
      <c r="L490" s="38"/>
      <c r="M490" s="187"/>
      <c r="N490" s="188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133</v>
      </c>
      <c r="AU490" s="18" t="s">
        <v>86</v>
      </c>
    </row>
    <row r="491" s="13" customFormat="1">
      <c r="A491" s="13"/>
      <c r="B491" s="192"/>
      <c r="C491" s="13"/>
      <c r="D491" s="184" t="s">
        <v>158</v>
      </c>
      <c r="E491" s="193" t="s">
        <v>1</v>
      </c>
      <c r="F491" s="194" t="s">
        <v>829</v>
      </c>
      <c r="G491" s="13"/>
      <c r="H491" s="195">
        <v>94</v>
      </c>
      <c r="I491" s="196"/>
      <c r="J491" s="13"/>
      <c r="K491" s="13"/>
      <c r="L491" s="192"/>
      <c r="M491" s="197"/>
      <c r="N491" s="198"/>
      <c r="O491" s="198"/>
      <c r="P491" s="198"/>
      <c r="Q491" s="198"/>
      <c r="R491" s="198"/>
      <c r="S491" s="198"/>
      <c r="T491" s="19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3" t="s">
        <v>158</v>
      </c>
      <c r="AU491" s="193" t="s">
        <v>86</v>
      </c>
      <c r="AV491" s="13" t="s">
        <v>86</v>
      </c>
      <c r="AW491" s="13" t="s">
        <v>32</v>
      </c>
      <c r="AX491" s="13" t="s">
        <v>84</v>
      </c>
      <c r="AY491" s="193" t="s">
        <v>127</v>
      </c>
    </row>
    <row r="492" s="2" customFormat="1" ht="21.75" customHeight="1">
      <c r="A492" s="37"/>
      <c r="B492" s="169"/>
      <c r="C492" s="219" t="s">
        <v>830</v>
      </c>
      <c r="D492" s="219" t="s">
        <v>344</v>
      </c>
      <c r="E492" s="220" t="s">
        <v>831</v>
      </c>
      <c r="F492" s="221" t="s">
        <v>832</v>
      </c>
      <c r="G492" s="222" t="s">
        <v>319</v>
      </c>
      <c r="H492" s="223">
        <v>94</v>
      </c>
      <c r="I492" s="224"/>
      <c r="J492" s="225">
        <f>ROUND(I492*H492,2)</f>
        <v>0</v>
      </c>
      <c r="K492" s="226"/>
      <c r="L492" s="227"/>
      <c r="M492" s="228" t="s">
        <v>1</v>
      </c>
      <c r="N492" s="229" t="s">
        <v>41</v>
      </c>
      <c r="O492" s="76"/>
      <c r="P492" s="180">
        <f>O492*H492</f>
        <v>0</v>
      </c>
      <c r="Q492" s="180">
        <v>0.065000000000000002</v>
      </c>
      <c r="R492" s="180">
        <f>Q492*H492</f>
        <v>6.1100000000000003</v>
      </c>
      <c r="S492" s="180">
        <v>0</v>
      </c>
      <c r="T492" s="18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2" t="s">
        <v>171</v>
      </c>
      <c r="AT492" s="182" t="s">
        <v>344</v>
      </c>
      <c r="AU492" s="182" t="s">
        <v>86</v>
      </c>
      <c r="AY492" s="18" t="s">
        <v>127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8" t="s">
        <v>84</v>
      </c>
      <c r="BK492" s="183">
        <f>ROUND(I492*H492,2)</f>
        <v>0</v>
      </c>
      <c r="BL492" s="18" t="s">
        <v>126</v>
      </c>
      <c r="BM492" s="182" t="s">
        <v>833</v>
      </c>
    </row>
    <row r="493" s="2" customFormat="1">
      <c r="A493" s="37"/>
      <c r="B493" s="38"/>
      <c r="C493" s="37"/>
      <c r="D493" s="184" t="s">
        <v>133</v>
      </c>
      <c r="E493" s="37"/>
      <c r="F493" s="185" t="s">
        <v>834</v>
      </c>
      <c r="G493" s="37"/>
      <c r="H493" s="37"/>
      <c r="I493" s="186"/>
      <c r="J493" s="37"/>
      <c r="K493" s="37"/>
      <c r="L493" s="38"/>
      <c r="M493" s="187"/>
      <c r="N493" s="188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133</v>
      </c>
      <c r="AU493" s="18" t="s">
        <v>86</v>
      </c>
    </row>
    <row r="494" s="13" customFormat="1">
      <c r="A494" s="13"/>
      <c r="B494" s="192"/>
      <c r="C494" s="13"/>
      <c r="D494" s="184" t="s">
        <v>158</v>
      </c>
      <c r="E494" s="193" t="s">
        <v>1</v>
      </c>
      <c r="F494" s="194" t="s">
        <v>782</v>
      </c>
      <c r="G494" s="13"/>
      <c r="H494" s="195">
        <v>94</v>
      </c>
      <c r="I494" s="196"/>
      <c r="J494" s="13"/>
      <c r="K494" s="13"/>
      <c r="L494" s="192"/>
      <c r="M494" s="197"/>
      <c r="N494" s="198"/>
      <c r="O494" s="198"/>
      <c r="P494" s="198"/>
      <c r="Q494" s="198"/>
      <c r="R494" s="198"/>
      <c r="S494" s="198"/>
      <c r="T494" s="19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3" t="s">
        <v>158</v>
      </c>
      <c r="AU494" s="193" t="s">
        <v>86</v>
      </c>
      <c r="AV494" s="13" t="s">
        <v>86</v>
      </c>
      <c r="AW494" s="13" t="s">
        <v>32</v>
      </c>
      <c r="AX494" s="13" t="s">
        <v>84</v>
      </c>
      <c r="AY494" s="193" t="s">
        <v>127</v>
      </c>
    </row>
    <row r="495" s="2" customFormat="1" ht="16.5" customHeight="1">
      <c r="A495" s="37"/>
      <c r="B495" s="169"/>
      <c r="C495" s="170" t="s">
        <v>835</v>
      </c>
      <c r="D495" s="170" t="s">
        <v>128</v>
      </c>
      <c r="E495" s="171" t="s">
        <v>836</v>
      </c>
      <c r="F495" s="172" t="s">
        <v>837</v>
      </c>
      <c r="G495" s="173" t="s">
        <v>319</v>
      </c>
      <c r="H495" s="174">
        <v>94</v>
      </c>
      <c r="I495" s="175"/>
      <c r="J495" s="176">
        <f>ROUND(I495*H495,2)</f>
        <v>0</v>
      </c>
      <c r="K495" s="177"/>
      <c r="L495" s="38"/>
      <c r="M495" s="178" t="s">
        <v>1</v>
      </c>
      <c r="N495" s="179" t="s">
        <v>41</v>
      </c>
      <c r="O495" s="76"/>
      <c r="P495" s="180">
        <f>O495*H495</f>
        <v>0</v>
      </c>
      <c r="Q495" s="180">
        <v>0</v>
      </c>
      <c r="R495" s="180">
        <f>Q495*H495</f>
        <v>0</v>
      </c>
      <c r="S495" s="180">
        <v>0</v>
      </c>
      <c r="T495" s="181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82" t="s">
        <v>126</v>
      </c>
      <c r="AT495" s="182" t="s">
        <v>128</v>
      </c>
      <c r="AU495" s="182" t="s">
        <v>86</v>
      </c>
      <c r="AY495" s="18" t="s">
        <v>127</v>
      </c>
      <c r="BE495" s="183">
        <f>IF(N495="základní",J495,0)</f>
        <v>0</v>
      </c>
      <c r="BF495" s="183">
        <f>IF(N495="snížená",J495,0)</f>
        <v>0</v>
      </c>
      <c r="BG495" s="183">
        <f>IF(N495="zákl. přenesená",J495,0)</f>
        <v>0</v>
      </c>
      <c r="BH495" s="183">
        <f>IF(N495="sníž. přenesená",J495,0)</f>
        <v>0</v>
      </c>
      <c r="BI495" s="183">
        <f>IF(N495="nulová",J495,0)</f>
        <v>0</v>
      </c>
      <c r="BJ495" s="18" t="s">
        <v>84</v>
      </c>
      <c r="BK495" s="183">
        <f>ROUND(I495*H495,2)</f>
        <v>0</v>
      </c>
      <c r="BL495" s="18" t="s">
        <v>126</v>
      </c>
      <c r="BM495" s="182" t="s">
        <v>838</v>
      </c>
    </row>
    <row r="496" s="2" customFormat="1">
      <c r="A496" s="37"/>
      <c r="B496" s="38"/>
      <c r="C496" s="37"/>
      <c r="D496" s="184" t="s">
        <v>133</v>
      </c>
      <c r="E496" s="37"/>
      <c r="F496" s="185" t="s">
        <v>839</v>
      </c>
      <c r="G496" s="37"/>
      <c r="H496" s="37"/>
      <c r="I496" s="186"/>
      <c r="J496" s="37"/>
      <c r="K496" s="37"/>
      <c r="L496" s="38"/>
      <c r="M496" s="187"/>
      <c r="N496" s="188"/>
      <c r="O496" s="76"/>
      <c r="P496" s="76"/>
      <c r="Q496" s="76"/>
      <c r="R496" s="76"/>
      <c r="S496" s="76"/>
      <c r="T496" s="7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8" t="s">
        <v>133</v>
      </c>
      <c r="AU496" s="18" t="s">
        <v>86</v>
      </c>
    </row>
    <row r="497" s="13" customFormat="1">
      <c r="A497" s="13"/>
      <c r="B497" s="192"/>
      <c r="C497" s="13"/>
      <c r="D497" s="184" t="s">
        <v>158</v>
      </c>
      <c r="E497" s="193" t="s">
        <v>1</v>
      </c>
      <c r="F497" s="194" t="s">
        <v>840</v>
      </c>
      <c r="G497" s="13"/>
      <c r="H497" s="195">
        <v>94</v>
      </c>
      <c r="I497" s="196"/>
      <c r="J497" s="13"/>
      <c r="K497" s="13"/>
      <c r="L497" s="192"/>
      <c r="M497" s="197"/>
      <c r="N497" s="198"/>
      <c r="O497" s="198"/>
      <c r="P497" s="198"/>
      <c r="Q497" s="198"/>
      <c r="R497" s="198"/>
      <c r="S497" s="198"/>
      <c r="T497" s="19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3" t="s">
        <v>158</v>
      </c>
      <c r="AU497" s="193" t="s">
        <v>86</v>
      </c>
      <c r="AV497" s="13" t="s">
        <v>86</v>
      </c>
      <c r="AW497" s="13" t="s">
        <v>32</v>
      </c>
      <c r="AX497" s="13" t="s">
        <v>84</v>
      </c>
      <c r="AY497" s="193" t="s">
        <v>127</v>
      </c>
    </row>
    <row r="498" s="2" customFormat="1" ht="24.15" customHeight="1">
      <c r="A498" s="37"/>
      <c r="B498" s="169"/>
      <c r="C498" s="170" t="s">
        <v>841</v>
      </c>
      <c r="D498" s="170" t="s">
        <v>128</v>
      </c>
      <c r="E498" s="171" t="s">
        <v>842</v>
      </c>
      <c r="F498" s="172" t="s">
        <v>843</v>
      </c>
      <c r="G498" s="173" t="s">
        <v>319</v>
      </c>
      <c r="H498" s="174">
        <v>15</v>
      </c>
      <c r="I498" s="175"/>
      <c r="J498" s="176">
        <f>ROUND(I498*H498,2)</f>
        <v>0</v>
      </c>
      <c r="K498" s="177"/>
      <c r="L498" s="38"/>
      <c r="M498" s="178" t="s">
        <v>1</v>
      </c>
      <c r="N498" s="179" t="s">
        <v>41</v>
      </c>
      <c r="O498" s="76"/>
      <c r="P498" s="180">
        <f>O498*H498</f>
        <v>0</v>
      </c>
      <c r="Q498" s="180">
        <v>0.43819000000000002</v>
      </c>
      <c r="R498" s="180">
        <f>Q498*H498</f>
        <v>6.5728500000000007</v>
      </c>
      <c r="S498" s="180">
        <v>0</v>
      </c>
      <c r="T498" s="181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82" t="s">
        <v>126</v>
      </c>
      <c r="AT498" s="182" t="s">
        <v>128</v>
      </c>
      <c r="AU498" s="182" t="s">
        <v>86</v>
      </c>
      <c r="AY498" s="18" t="s">
        <v>127</v>
      </c>
      <c r="BE498" s="183">
        <f>IF(N498="základní",J498,0)</f>
        <v>0</v>
      </c>
      <c r="BF498" s="183">
        <f>IF(N498="snížená",J498,0)</f>
        <v>0</v>
      </c>
      <c r="BG498" s="183">
        <f>IF(N498="zákl. přenesená",J498,0)</f>
        <v>0</v>
      </c>
      <c r="BH498" s="183">
        <f>IF(N498="sníž. přenesená",J498,0)</f>
        <v>0</v>
      </c>
      <c r="BI498" s="183">
        <f>IF(N498="nulová",J498,0)</f>
        <v>0</v>
      </c>
      <c r="BJ498" s="18" t="s">
        <v>84</v>
      </c>
      <c r="BK498" s="183">
        <f>ROUND(I498*H498,2)</f>
        <v>0</v>
      </c>
      <c r="BL498" s="18" t="s">
        <v>126</v>
      </c>
      <c r="BM498" s="182" t="s">
        <v>844</v>
      </c>
    </row>
    <row r="499" s="2" customFormat="1">
      <c r="A499" s="37"/>
      <c r="B499" s="38"/>
      <c r="C499" s="37"/>
      <c r="D499" s="184" t="s">
        <v>133</v>
      </c>
      <c r="E499" s="37"/>
      <c r="F499" s="185" t="s">
        <v>845</v>
      </c>
      <c r="G499" s="37"/>
      <c r="H499" s="37"/>
      <c r="I499" s="186"/>
      <c r="J499" s="37"/>
      <c r="K499" s="37"/>
      <c r="L499" s="38"/>
      <c r="M499" s="187"/>
      <c r="N499" s="188"/>
      <c r="O499" s="76"/>
      <c r="P499" s="76"/>
      <c r="Q499" s="76"/>
      <c r="R499" s="76"/>
      <c r="S499" s="76"/>
      <c r="T499" s="7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8" t="s">
        <v>133</v>
      </c>
      <c r="AU499" s="18" t="s">
        <v>86</v>
      </c>
    </row>
    <row r="500" s="13" customFormat="1">
      <c r="A500" s="13"/>
      <c r="B500" s="192"/>
      <c r="C500" s="13"/>
      <c r="D500" s="184" t="s">
        <v>158</v>
      </c>
      <c r="E500" s="193" t="s">
        <v>1</v>
      </c>
      <c r="F500" s="194" t="s">
        <v>846</v>
      </c>
      <c r="G500" s="13"/>
      <c r="H500" s="195">
        <v>15</v>
      </c>
      <c r="I500" s="196"/>
      <c r="J500" s="13"/>
      <c r="K500" s="13"/>
      <c r="L500" s="192"/>
      <c r="M500" s="197"/>
      <c r="N500" s="198"/>
      <c r="O500" s="198"/>
      <c r="P500" s="198"/>
      <c r="Q500" s="198"/>
      <c r="R500" s="198"/>
      <c r="S500" s="198"/>
      <c r="T500" s="19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3" t="s">
        <v>158</v>
      </c>
      <c r="AU500" s="193" t="s">
        <v>86</v>
      </c>
      <c r="AV500" s="13" t="s">
        <v>86</v>
      </c>
      <c r="AW500" s="13" t="s">
        <v>32</v>
      </c>
      <c r="AX500" s="13" t="s">
        <v>84</v>
      </c>
      <c r="AY500" s="193" t="s">
        <v>127</v>
      </c>
    </row>
    <row r="501" s="2" customFormat="1" ht="24.15" customHeight="1">
      <c r="A501" s="37"/>
      <c r="B501" s="169"/>
      <c r="C501" s="219" t="s">
        <v>847</v>
      </c>
      <c r="D501" s="219" t="s">
        <v>344</v>
      </c>
      <c r="E501" s="220" t="s">
        <v>848</v>
      </c>
      <c r="F501" s="221" t="s">
        <v>849</v>
      </c>
      <c r="G501" s="222" t="s">
        <v>319</v>
      </c>
      <c r="H501" s="223">
        <v>14</v>
      </c>
      <c r="I501" s="224"/>
      <c r="J501" s="225">
        <f>ROUND(I501*H501,2)</f>
        <v>0</v>
      </c>
      <c r="K501" s="226"/>
      <c r="L501" s="227"/>
      <c r="M501" s="228" t="s">
        <v>1</v>
      </c>
      <c r="N501" s="229" t="s">
        <v>41</v>
      </c>
      <c r="O501" s="76"/>
      <c r="P501" s="180">
        <f>O501*H501</f>
        <v>0</v>
      </c>
      <c r="Q501" s="180">
        <v>0.071999999999999995</v>
      </c>
      <c r="R501" s="180">
        <f>Q501*H501</f>
        <v>1.008</v>
      </c>
      <c r="S501" s="180">
        <v>0</v>
      </c>
      <c r="T501" s="181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2" t="s">
        <v>171</v>
      </c>
      <c r="AT501" s="182" t="s">
        <v>344</v>
      </c>
      <c r="AU501" s="182" t="s">
        <v>86</v>
      </c>
      <c r="AY501" s="18" t="s">
        <v>127</v>
      </c>
      <c r="BE501" s="183">
        <f>IF(N501="základní",J501,0)</f>
        <v>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18" t="s">
        <v>84</v>
      </c>
      <c r="BK501" s="183">
        <f>ROUND(I501*H501,2)</f>
        <v>0</v>
      </c>
      <c r="BL501" s="18" t="s">
        <v>126</v>
      </c>
      <c r="BM501" s="182" t="s">
        <v>850</v>
      </c>
    </row>
    <row r="502" s="2" customFormat="1">
      <c r="A502" s="37"/>
      <c r="B502" s="38"/>
      <c r="C502" s="37"/>
      <c r="D502" s="184" t="s">
        <v>133</v>
      </c>
      <c r="E502" s="37"/>
      <c r="F502" s="185" t="s">
        <v>849</v>
      </c>
      <c r="G502" s="37"/>
      <c r="H502" s="37"/>
      <c r="I502" s="186"/>
      <c r="J502" s="37"/>
      <c r="K502" s="37"/>
      <c r="L502" s="38"/>
      <c r="M502" s="187"/>
      <c r="N502" s="188"/>
      <c r="O502" s="76"/>
      <c r="P502" s="76"/>
      <c r="Q502" s="76"/>
      <c r="R502" s="76"/>
      <c r="S502" s="76"/>
      <c r="T502" s="7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8" t="s">
        <v>133</v>
      </c>
      <c r="AU502" s="18" t="s">
        <v>86</v>
      </c>
    </row>
    <row r="503" s="13" customFormat="1">
      <c r="A503" s="13"/>
      <c r="B503" s="192"/>
      <c r="C503" s="13"/>
      <c r="D503" s="184" t="s">
        <v>158</v>
      </c>
      <c r="E503" s="193" t="s">
        <v>1</v>
      </c>
      <c r="F503" s="194" t="s">
        <v>220</v>
      </c>
      <c r="G503" s="13"/>
      <c r="H503" s="195">
        <v>14</v>
      </c>
      <c r="I503" s="196"/>
      <c r="J503" s="13"/>
      <c r="K503" s="13"/>
      <c r="L503" s="192"/>
      <c r="M503" s="197"/>
      <c r="N503" s="198"/>
      <c r="O503" s="198"/>
      <c r="P503" s="198"/>
      <c r="Q503" s="198"/>
      <c r="R503" s="198"/>
      <c r="S503" s="198"/>
      <c r="T503" s="19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3" t="s">
        <v>158</v>
      </c>
      <c r="AU503" s="193" t="s">
        <v>86</v>
      </c>
      <c r="AV503" s="13" t="s">
        <v>86</v>
      </c>
      <c r="AW503" s="13" t="s">
        <v>32</v>
      </c>
      <c r="AX503" s="13" t="s">
        <v>84</v>
      </c>
      <c r="AY503" s="193" t="s">
        <v>127</v>
      </c>
    </row>
    <row r="504" s="2" customFormat="1" ht="16.5" customHeight="1">
      <c r="A504" s="37"/>
      <c r="B504" s="169"/>
      <c r="C504" s="219" t="s">
        <v>851</v>
      </c>
      <c r="D504" s="219" t="s">
        <v>344</v>
      </c>
      <c r="E504" s="220" t="s">
        <v>852</v>
      </c>
      <c r="F504" s="221" t="s">
        <v>853</v>
      </c>
      <c r="G504" s="222" t="s">
        <v>267</v>
      </c>
      <c r="H504" s="223">
        <v>1</v>
      </c>
      <c r="I504" s="224"/>
      <c r="J504" s="225">
        <f>ROUND(I504*H504,2)</f>
        <v>0</v>
      </c>
      <c r="K504" s="226"/>
      <c r="L504" s="227"/>
      <c r="M504" s="228" t="s">
        <v>1</v>
      </c>
      <c r="N504" s="229" t="s">
        <v>41</v>
      </c>
      <c r="O504" s="76"/>
      <c r="P504" s="180">
        <f>O504*H504</f>
        <v>0</v>
      </c>
      <c r="Q504" s="180">
        <v>0.38500000000000001</v>
      </c>
      <c r="R504" s="180">
        <f>Q504*H504</f>
        <v>0.38500000000000001</v>
      </c>
      <c r="S504" s="180">
        <v>0</v>
      </c>
      <c r="T504" s="181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82" t="s">
        <v>171</v>
      </c>
      <c r="AT504" s="182" t="s">
        <v>344</v>
      </c>
      <c r="AU504" s="182" t="s">
        <v>86</v>
      </c>
      <c r="AY504" s="18" t="s">
        <v>127</v>
      </c>
      <c r="BE504" s="183">
        <f>IF(N504="základní",J504,0)</f>
        <v>0</v>
      </c>
      <c r="BF504" s="183">
        <f>IF(N504="snížená",J504,0)</f>
        <v>0</v>
      </c>
      <c r="BG504" s="183">
        <f>IF(N504="zákl. přenesená",J504,0)</f>
        <v>0</v>
      </c>
      <c r="BH504" s="183">
        <f>IF(N504="sníž. přenesená",J504,0)</f>
        <v>0</v>
      </c>
      <c r="BI504" s="183">
        <f>IF(N504="nulová",J504,0)</f>
        <v>0</v>
      </c>
      <c r="BJ504" s="18" t="s">
        <v>84</v>
      </c>
      <c r="BK504" s="183">
        <f>ROUND(I504*H504,2)</f>
        <v>0</v>
      </c>
      <c r="BL504" s="18" t="s">
        <v>126</v>
      </c>
      <c r="BM504" s="182" t="s">
        <v>854</v>
      </c>
    </row>
    <row r="505" s="2" customFormat="1">
      <c r="A505" s="37"/>
      <c r="B505" s="38"/>
      <c r="C505" s="37"/>
      <c r="D505" s="184" t="s">
        <v>133</v>
      </c>
      <c r="E505" s="37"/>
      <c r="F505" s="185" t="s">
        <v>855</v>
      </c>
      <c r="G505" s="37"/>
      <c r="H505" s="37"/>
      <c r="I505" s="186"/>
      <c r="J505" s="37"/>
      <c r="K505" s="37"/>
      <c r="L505" s="38"/>
      <c r="M505" s="187"/>
      <c r="N505" s="188"/>
      <c r="O505" s="76"/>
      <c r="P505" s="76"/>
      <c r="Q505" s="76"/>
      <c r="R505" s="76"/>
      <c r="S505" s="76"/>
      <c r="T505" s="7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8" t="s">
        <v>133</v>
      </c>
      <c r="AU505" s="18" t="s">
        <v>86</v>
      </c>
    </row>
    <row r="506" s="13" customFormat="1">
      <c r="A506" s="13"/>
      <c r="B506" s="192"/>
      <c r="C506" s="13"/>
      <c r="D506" s="184" t="s">
        <v>158</v>
      </c>
      <c r="E506" s="193" t="s">
        <v>1</v>
      </c>
      <c r="F506" s="194" t="s">
        <v>84</v>
      </c>
      <c r="G506" s="13"/>
      <c r="H506" s="195">
        <v>1</v>
      </c>
      <c r="I506" s="196"/>
      <c r="J506" s="13"/>
      <c r="K506" s="13"/>
      <c r="L506" s="192"/>
      <c r="M506" s="197"/>
      <c r="N506" s="198"/>
      <c r="O506" s="198"/>
      <c r="P506" s="198"/>
      <c r="Q506" s="198"/>
      <c r="R506" s="198"/>
      <c r="S506" s="198"/>
      <c r="T506" s="19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3" t="s">
        <v>158</v>
      </c>
      <c r="AU506" s="193" t="s">
        <v>86</v>
      </c>
      <c r="AV506" s="13" t="s">
        <v>86</v>
      </c>
      <c r="AW506" s="13" t="s">
        <v>32</v>
      </c>
      <c r="AX506" s="13" t="s">
        <v>84</v>
      </c>
      <c r="AY506" s="193" t="s">
        <v>127</v>
      </c>
    </row>
    <row r="507" s="2" customFormat="1" ht="16.5" customHeight="1">
      <c r="A507" s="37"/>
      <c r="B507" s="169"/>
      <c r="C507" s="170" t="s">
        <v>856</v>
      </c>
      <c r="D507" s="170" t="s">
        <v>128</v>
      </c>
      <c r="E507" s="171" t="s">
        <v>857</v>
      </c>
      <c r="F507" s="172" t="s">
        <v>858</v>
      </c>
      <c r="G507" s="173" t="s">
        <v>267</v>
      </c>
      <c r="H507" s="174">
        <v>72</v>
      </c>
      <c r="I507" s="175"/>
      <c r="J507" s="176">
        <f>ROUND(I507*H507,2)</f>
        <v>0</v>
      </c>
      <c r="K507" s="177"/>
      <c r="L507" s="38"/>
      <c r="M507" s="178" t="s">
        <v>1</v>
      </c>
      <c r="N507" s="179" t="s">
        <v>41</v>
      </c>
      <c r="O507" s="76"/>
      <c r="P507" s="180">
        <f>O507*H507</f>
        <v>0</v>
      </c>
      <c r="Q507" s="180">
        <v>0.00012999999999999999</v>
      </c>
      <c r="R507" s="180">
        <f>Q507*H507</f>
        <v>0.0093599999999999985</v>
      </c>
      <c r="S507" s="180">
        <v>0</v>
      </c>
      <c r="T507" s="181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82" t="s">
        <v>126</v>
      </c>
      <c r="AT507" s="182" t="s">
        <v>128</v>
      </c>
      <c r="AU507" s="182" t="s">
        <v>86</v>
      </c>
      <c r="AY507" s="18" t="s">
        <v>127</v>
      </c>
      <c r="BE507" s="183">
        <f>IF(N507="základní",J507,0)</f>
        <v>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8" t="s">
        <v>84</v>
      </c>
      <c r="BK507" s="183">
        <f>ROUND(I507*H507,2)</f>
        <v>0</v>
      </c>
      <c r="BL507" s="18" t="s">
        <v>126</v>
      </c>
      <c r="BM507" s="182" t="s">
        <v>859</v>
      </c>
    </row>
    <row r="508" s="2" customFormat="1">
      <c r="A508" s="37"/>
      <c r="B508" s="38"/>
      <c r="C508" s="37"/>
      <c r="D508" s="184" t="s">
        <v>133</v>
      </c>
      <c r="E508" s="37"/>
      <c r="F508" s="185" t="s">
        <v>860</v>
      </c>
      <c r="G508" s="37"/>
      <c r="H508" s="37"/>
      <c r="I508" s="186"/>
      <c r="J508" s="37"/>
      <c r="K508" s="37"/>
      <c r="L508" s="38"/>
      <c r="M508" s="187"/>
      <c r="N508" s="188"/>
      <c r="O508" s="76"/>
      <c r="P508" s="76"/>
      <c r="Q508" s="76"/>
      <c r="R508" s="76"/>
      <c r="S508" s="76"/>
      <c r="T508" s="7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8" t="s">
        <v>133</v>
      </c>
      <c r="AU508" s="18" t="s">
        <v>86</v>
      </c>
    </row>
    <row r="509" s="13" customFormat="1">
      <c r="A509" s="13"/>
      <c r="B509" s="192"/>
      <c r="C509" s="13"/>
      <c r="D509" s="184" t="s">
        <v>158</v>
      </c>
      <c r="E509" s="193" t="s">
        <v>1</v>
      </c>
      <c r="F509" s="194" t="s">
        <v>861</v>
      </c>
      <c r="G509" s="13"/>
      <c r="H509" s="195">
        <v>72</v>
      </c>
      <c r="I509" s="196"/>
      <c r="J509" s="13"/>
      <c r="K509" s="13"/>
      <c r="L509" s="192"/>
      <c r="M509" s="197"/>
      <c r="N509" s="198"/>
      <c r="O509" s="198"/>
      <c r="P509" s="198"/>
      <c r="Q509" s="198"/>
      <c r="R509" s="198"/>
      <c r="S509" s="198"/>
      <c r="T509" s="19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3" t="s">
        <v>158</v>
      </c>
      <c r="AU509" s="193" t="s">
        <v>86</v>
      </c>
      <c r="AV509" s="13" t="s">
        <v>86</v>
      </c>
      <c r="AW509" s="13" t="s">
        <v>32</v>
      </c>
      <c r="AX509" s="13" t="s">
        <v>84</v>
      </c>
      <c r="AY509" s="193" t="s">
        <v>127</v>
      </c>
    </row>
    <row r="510" s="2" customFormat="1" ht="24.15" customHeight="1">
      <c r="A510" s="37"/>
      <c r="B510" s="169"/>
      <c r="C510" s="170" t="s">
        <v>862</v>
      </c>
      <c r="D510" s="170" t="s">
        <v>128</v>
      </c>
      <c r="E510" s="171" t="s">
        <v>863</v>
      </c>
      <c r="F510" s="172" t="s">
        <v>864</v>
      </c>
      <c r="G510" s="173" t="s">
        <v>319</v>
      </c>
      <c r="H510" s="174">
        <v>2</v>
      </c>
      <c r="I510" s="175"/>
      <c r="J510" s="176">
        <f>ROUND(I510*H510,2)</f>
        <v>0</v>
      </c>
      <c r="K510" s="177"/>
      <c r="L510" s="38"/>
      <c r="M510" s="178" t="s">
        <v>1</v>
      </c>
      <c r="N510" s="179" t="s">
        <v>41</v>
      </c>
      <c r="O510" s="76"/>
      <c r="P510" s="180">
        <f>O510*H510</f>
        <v>0</v>
      </c>
      <c r="Q510" s="180">
        <v>0</v>
      </c>
      <c r="R510" s="180">
        <f>Q510*H510</f>
        <v>0</v>
      </c>
      <c r="S510" s="180">
        <v>0.035000000000000003</v>
      </c>
      <c r="T510" s="181">
        <f>S510*H510</f>
        <v>0.070000000000000007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2" t="s">
        <v>126</v>
      </c>
      <c r="AT510" s="182" t="s">
        <v>128</v>
      </c>
      <c r="AU510" s="182" t="s">
        <v>86</v>
      </c>
      <c r="AY510" s="18" t="s">
        <v>127</v>
      </c>
      <c r="BE510" s="183">
        <f>IF(N510="základní",J510,0)</f>
        <v>0</v>
      </c>
      <c r="BF510" s="183">
        <f>IF(N510="snížená",J510,0)</f>
        <v>0</v>
      </c>
      <c r="BG510" s="183">
        <f>IF(N510="zákl. přenesená",J510,0)</f>
        <v>0</v>
      </c>
      <c r="BH510" s="183">
        <f>IF(N510="sníž. přenesená",J510,0)</f>
        <v>0</v>
      </c>
      <c r="BI510" s="183">
        <f>IF(N510="nulová",J510,0)</f>
        <v>0</v>
      </c>
      <c r="BJ510" s="18" t="s">
        <v>84</v>
      </c>
      <c r="BK510" s="183">
        <f>ROUND(I510*H510,2)</f>
        <v>0</v>
      </c>
      <c r="BL510" s="18" t="s">
        <v>126</v>
      </c>
      <c r="BM510" s="182" t="s">
        <v>865</v>
      </c>
    </row>
    <row r="511" s="2" customFormat="1">
      <c r="A511" s="37"/>
      <c r="B511" s="38"/>
      <c r="C511" s="37"/>
      <c r="D511" s="184" t="s">
        <v>133</v>
      </c>
      <c r="E511" s="37"/>
      <c r="F511" s="185" t="s">
        <v>866</v>
      </c>
      <c r="G511" s="37"/>
      <c r="H511" s="37"/>
      <c r="I511" s="186"/>
      <c r="J511" s="37"/>
      <c r="K511" s="37"/>
      <c r="L511" s="38"/>
      <c r="M511" s="187"/>
      <c r="N511" s="188"/>
      <c r="O511" s="76"/>
      <c r="P511" s="76"/>
      <c r="Q511" s="76"/>
      <c r="R511" s="76"/>
      <c r="S511" s="76"/>
      <c r="T511" s="7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8" t="s">
        <v>133</v>
      </c>
      <c r="AU511" s="18" t="s">
        <v>86</v>
      </c>
    </row>
    <row r="512" s="13" customFormat="1">
      <c r="A512" s="13"/>
      <c r="B512" s="192"/>
      <c r="C512" s="13"/>
      <c r="D512" s="184" t="s">
        <v>158</v>
      </c>
      <c r="E512" s="193" t="s">
        <v>1</v>
      </c>
      <c r="F512" s="194" t="s">
        <v>867</v>
      </c>
      <c r="G512" s="13"/>
      <c r="H512" s="195">
        <v>2</v>
      </c>
      <c r="I512" s="196"/>
      <c r="J512" s="13"/>
      <c r="K512" s="13"/>
      <c r="L512" s="192"/>
      <c r="M512" s="197"/>
      <c r="N512" s="198"/>
      <c r="O512" s="198"/>
      <c r="P512" s="198"/>
      <c r="Q512" s="198"/>
      <c r="R512" s="198"/>
      <c r="S512" s="198"/>
      <c r="T512" s="19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3" t="s">
        <v>158</v>
      </c>
      <c r="AU512" s="193" t="s">
        <v>86</v>
      </c>
      <c r="AV512" s="13" t="s">
        <v>86</v>
      </c>
      <c r="AW512" s="13" t="s">
        <v>32</v>
      </c>
      <c r="AX512" s="13" t="s">
        <v>84</v>
      </c>
      <c r="AY512" s="193" t="s">
        <v>127</v>
      </c>
    </row>
    <row r="513" s="2" customFormat="1" ht="24.15" customHeight="1">
      <c r="A513" s="37"/>
      <c r="B513" s="169"/>
      <c r="C513" s="170" t="s">
        <v>868</v>
      </c>
      <c r="D513" s="170" t="s">
        <v>128</v>
      </c>
      <c r="E513" s="171" t="s">
        <v>869</v>
      </c>
      <c r="F513" s="172" t="s">
        <v>870</v>
      </c>
      <c r="G513" s="173" t="s">
        <v>143</v>
      </c>
      <c r="H513" s="174">
        <v>2</v>
      </c>
      <c r="I513" s="175"/>
      <c r="J513" s="176">
        <f>ROUND(I513*H513,2)</f>
        <v>0</v>
      </c>
      <c r="K513" s="177"/>
      <c r="L513" s="38"/>
      <c r="M513" s="178" t="s">
        <v>1</v>
      </c>
      <c r="N513" s="179" t="s">
        <v>41</v>
      </c>
      <c r="O513" s="76"/>
      <c r="P513" s="180">
        <f>O513*H513</f>
        <v>0</v>
      </c>
      <c r="Q513" s="180">
        <v>0</v>
      </c>
      <c r="R513" s="180">
        <f>Q513*H513</f>
        <v>0</v>
      </c>
      <c r="S513" s="180">
        <v>0.0040000000000000001</v>
      </c>
      <c r="T513" s="181">
        <f>S513*H513</f>
        <v>0.0080000000000000002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82" t="s">
        <v>126</v>
      </c>
      <c r="AT513" s="182" t="s">
        <v>128</v>
      </c>
      <c r="AU513" s="182" t="s">
        <v>86</v>
      </c>
      <c r="AY513" s="18" t="s">
        <v>127</v>
      </c>
      <c r="BE513" s="183">
        <f>IF(N513="základní",J513,0)</f>
        <v>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18" t="s">
        <v>84</v>
      </c>
      <c r="BK513" s="183">
        <f>ROUND(I513*H513,2)</f>
        <v>0</v>
      </c>
      <c r="BL513" s="18" t="s">
        <v>126</v>
      </c>
      <c r="BM513" s="182" t="s">
        <v>871</v>
      </c>
    </row>
    <row r="514" s="2" customFormat="1">
      <c r="A514" s="37"/>
      <c r="B514" s="38"/>
      <c r="C514" s="37"/>
      <c r="D514" s="184" t="s">
        <v>133</v>
      </c>
      <c r="E514" s="37"/>
      <c r="F514" s="185" t="s">
        <v>872</v>
      </c>
      <c r="G514" s="37"/>
      <c r="H514" s="37"/>
      <c r="I514" s="186"/>
      <c r="J514" s="37"/>
      <c r="K514" s="37"/>
      <c r="L514" s="38"/>
      <c r="M514" s="187"/>
      <c r="N514" s="188"/>
      <c r="O514" s="76"/>
      <c r="P514" s="76"/>
      <c r="Q514" s="76"/>
      <c r="R514" s="76"/>
      <c r="S514" s="76"/>
      <c r="T514" s="7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8" t="s">
        <v>133</v>
      </c>
      <c r="AU514" s="18" t="s">
        <v>86</v>
      </c>
    </row>
    <row r="515" s="13" customFormat="1">
      <c r="A515" s="13"/>
      <c r="B515" s="192"/>
      <c r="C515" s="13"/>
      <c r="D515" s="184" t="s">
        <v>158</v>
      </c>
      <c r="E515" s="193" t="s">
        <v>873</v>
      </c>
      <c r="F515" s="194" t="s">
        <v>874</v>
      </c>
      <c r="G515" s="13"/>
      <c r="H515" s="195">
        <v>2</v>
      </c>
      <c r="I515" s="196"/>
      <c r="J515" s="13"/>
      <c r="K515" s="13"/>
      <c r="L515" s="192"/>
      <c r="M515" s="197"/>
      <c r="N515" s="198"/>
      <c r="O515" s="198"/>
      <c r="P515" s="198"/>
      <c r="Q515" s="198"/>
      <c r="R515" s="198"/>
      <c r="S515" s="198"/>
      <c r="T515" s="19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3" t="s">
        <v>158</v>
      </c>
      <c r="AU515" s="193" t="s">
        <v>86</v>
      </c>
      <c r="AV515" s="13" t="s">
        <v>86</v>
      </c>
      <c r="AW515" s="13" t="s">
        <v>32</v>
      </c>
      <c r="AX515" s="13" t="s">
        <v>84</v>
      </c>
      <c r="AY515" s="193" t="s">
        <v>127</v>
      </c>
    </row>
    <row r="516" s="2" customFormat="1" ht="24.15" customHeight="1">
      <c r="A516" s="37"/>
      <c r="B516" s="169"/>
      <c r="C516" s="170" t="s">
        <v>875</v>
      </c>
      <c r="D516" s="170" t="s">
        <v>128</v>
      </c>
      <c r="E516" s="171" t="s">
        <v>876</v>
      </c>
      <c r="F516" s="172" t="s">
        <v>877</v>
      </c>
      <c r="G516" s="173" t="s">
        <v>254</v>
      </c>
      <c r="H516" s="174">
        <v>24</v>
      </c>
      <c r="I516" s="175"/>
      <c r="J516" s="176">
        <f>ROUND(I516*H516,2)</f>
        <v>0</v>
      </c>
      <c r="K516" s="177"/>
      <c r="L516" s="38"/>
      <c r="M516" s="178" t="s">
        <v>1</v>
      </c>
      <c r="N516" s="179" t="s">
        <v>41</v>
      </c>
      <c r="O516" s="76"/>
      <c r="P516" s="180">
        <f>O516*H516</f>
        <v>0</v>
      </c>
      <c r="Q516" s="180">
        <v>0</v>
      </c>
      <c r="R516" s="180">
        <f>Q516*H516</f>
        <v>0</v>
      </c>
      <c r="S516" s="180">
        <v>0</v>
      </c>
      <c r="T516" s="181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2" t="s">
        <v>126</v>
      </c>
      <c r="AT516" s="182" t="s">
        <v>128</v>
      </c>
      <c r="AU516" s="182" t="s">
        <v>86</v>
      </c>
      <c r="AY516" s="18" t="s">
        <v>127</v>
      </c>
      <c r="BE516" s="183">
        <f>IF(N516="základní",J516,0)</f>
        <v>0</v>
      </c>
      <c r="BF516" s="183">
        <f>IF(N516="snížená",J516,0)</f>
        <v>0</v>
      </c>
      <c r="BG516" s="183">
        <f>IF(N516="zákl. přenesená",J516,0)</f>
        <v>0</v>
      </c>
      <c r="BH516" s="183">
        <f>IF(N516="sníž. přenesená",J516,0)</f>
        <v>0</v>
      </c>
      <c r="BI516" s="183">
        <f>IF(N516="nulová",J516,0)</f>
        <v>0</v>
      </c>
      <c r="BJ516" s="18" t="s">
        <v>84</v>
      </c>
      <c r="BK516" s="183">
        <f>ROUND(I516*H516,2)</f>
        <v>0</v>
      </c>
      <c r="BL516" s="18" t="s">
        <v>126</v>
      </c>
      <c r="BM516" s="182" t="s">
        <v>878</v>
      </c>
    </row>
    <row r="517" s="2" customFormat="1">
      <c r="A517" s="37"/>
      <c r="B517" s="38"/>
      <c r="C517" s="37"/>
      <c r="D517" s="184" t="s">
        <v>133</v>
      </c>
      <c r="E517" s="37"/>
      <c r="F517" s="185" t="s">
        <v>879</v>
      </c>
      <c r="G517" s="37"/>
      <c r="H517" s="37"/>
      <c r="I517" s="186"/>
      <c r="J517" s="37"/>
      <c r="K517" s="37"/>
      <c r="L517" s="38"/>
      <c r="M517" s="187"/>
      <c r="N517" s="188"/>
      <c r="O517" s="76"/>
      <c r="P517" s="76"/>
      <c r="Q517" s="76"/>
      <c r="R517" s="76"/>
      <c r="S517" s="76"/>
      <c r="T517" s="7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8" t="s">
        <v>133</v>
      </c>
      <c r="AU517" s="18" t="s">
        <v>86</v>
      </c>
    </row>
    <row r="518" s="13" customFormat="1">
      <c r="A518" s="13"/>
      <c r="B518" s="192"/>
      <c r="C518" s="13"/>
      <c r="D518" s="184" t="s">
        <v>158</v>
      </c>
      <c r="E518" s="193" t="s">
        <v>1</v>
      </c>
      <c r="F518" s="194" t="s">
        <v>880</v>
      </c>
      <c r="G518" s="13"/>
      <c r="H518" s="195">
        <v>24</v>
      </c>
      <c r="I518" s="196"/>
      <c r="J518" s="13"/>
      <c r="K518" s="13"/>
      <c r="L518" s="192"/>
      <c r="M518" s="197"/>
      <c r="N518" s="198"/>
      <c r="O518" s="198"/>
      <c r="P518" s="198"/>
      <c r="Q518" s="198"/>
      <c r="R518" s="198"/>
      <c r="S518" s="198"/>
      <c r="T518" s="19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3" t="s">
        <v>158</v>
      </c>
      <c r="AU518" s="193" t="s">
        <v>86</v>
      </c>
      <c r="AV518" s="13" t="s">
        <v>86</v>
      </c>
      <c r="AW518" s="13" t="s">
        <v>32</v>
      </c>
      <c r="AX518" s="13" t="s">
        <v>84</v>
      </c>
      <c r="AY518" s="193" t="s">
        <v>127</v>
      </c>
    </row>
    <row r="519" s="2" customFormat="1" ht="16.5" customHeight="1">
      <c r="A519" s="37"/>
      <c r="B519" s="169"/>
      <c r="C519" s="170" t="s">
        <v>881</v>
      </c>
      <c r="D519" s="170" t="s">
        <v>128</v>
      </c>
      <c r="E519" s="171" t="s">
        <v>882</v>
      </c>
      <c r="F519" s="172" t="s">
        <v>883</v>
      </c>
      <c r="G519" s="173" t="s">
        <v>319</v>
      </c>
      <c r="H519" s="174">
        <v>6</v>
      </c>
      <c r="I519" s="175"/>
      <c r="J519" s="176">
        <f>ROUND(I519*H519,2)</f>
        <v>0</v>
      </c>
      <c r="K519" s="177"/>
      <c r="L519" s="38"/>
      <c r="M519" s="178" t="s">
        <v>1</v>
      </c>
      <c r="N519" s="179" t="s">
        <v>41</v>
      </c>
      <c r="O519" s="76"/>
      <c r="P519" s="180">
        <f>O519*H519</f>
        <v>0</v>
      </c>
      <c r="Q519" s="180">
        <v>0</v>
      </c>
      <c r="R519" s="180">
        <f>Q519*H519</f>
        <v>0</v>
      </c>
      <c r="S519" s="180">
        <v>0.063</v>
      </c>
      <c r="T519" s="181">
        <f>S519*H519</f>
        <v>0.378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2" t="s">
        <v>126</v>
      </c>
      <c r="AT519" s="182" t="s">
        <v>128</v>
      </c>
      <c r="AU519" s="182" t="s">
        <v>86</v>
      </c>
      <c r="AY519" s="18" t="s">
        <v>127</v>
      </c>
      <c r="BE519" s="183">
        <f>IF(N519="základní",J519,0)</f>
        <v>0</v>
      </c>
      <c r="BF519" s="183">
        <f>IF(N519="snížená",J519,0)</f>
        <v>0</v>
      </c>
      <c r="BG519" s="183">
        <f>IF(N519="zákl. přenesená",J519,0)</f>
        <v>0</v>
      </c>
      <c r="BH519" s="183">
        <f>IF(N519="sníž. přenesená",J519,0)</f>
        <v>0</v>
      </c>
      <c r="BI519" s="183">
        <f>IF(N519="nulová",J519,0)</f>
        <v>0</v>
      </c>
      <c r="BJ519" s="18" t="s">
        <v>84</v>
      </c>
      <c r="BK519" s="183">
        <f>ROUND(I519*H519,2)</f>
        <v>0</v>
      </c>
      <c r="BL519" s="18" t="s">
        <v>126</v>
      </c>
      <c r="BM519" s="182" t="s">
        <v>884</v>
      </c>
    </row>
    <row r="520" s="2" customFormat="1">
      <c r="A520" s="37"/>
      <c r="B520" s="38"/>
      <c r="C520" s="37"/>
      <c r="D520" s="184" t="s">
        <v>133</v>
      </c>
      <c r="E520" s="37"/>
      <c r="F520" s="185" t="s">
        <v>885</v>
      </c>
      <c r="G520" s="37"/>
      <c r="H520" s="37"/>
      <c r="I520" s="186"/>
      <c r="J520" s="37"/>
      <c r="K520" s="37"/>
      <c r="L520" s="38"/>
      <c r="M520" s="187"/>
      <c r="N520" s="188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133</v>
      </c>
      <c r="AU520" s="18" t="s">
        <v>86</v>
      </c>
    </row>
    <row r="521" s="13" customFormat="1">
      <c r="A521" s="13"/>
      <c r="B521" s="192"/>
      <c r="C521" s="13"/>
      <c r="D521" s="184" t="s">
        <v>158</v>
      </c>
      <c r="E521" s="193" t="s">
        <v>1</v>
      </c>
      <c r="F521" s="194" t="s">
        <v>886</v>
      </c>
      <c r="G521" s="13"/>
      <c r="H521" s="195">
        <v>6</v>
      </c>
      <c r="I521" s="196"/>
      <c r="J521" s="13"/>
      <c r="K521" s="13"/>
      <c r="L521" s="192"/>
      <c r="M521" s="197"/>
      <c r="N521" s="198"/>
      <c r="O521" s="198"/>
      <c r="P521" s="198"/>
      <c r="Q521" s="198"/>
      <c r="R521" s="198"/>
      <c r="S521" s="198"/>
      <c r="T521" s="19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3" t="s">
        <v>158</v>
      </c>
      <c r="AU521" s="193" t="s">
        <v>86</v>
      </c>
      <c r="AV521" s="13" t="s">
        <v>86</v>
      </c>
      <c r="AW521" s="13" t="s">
        <v>32</v>
      </c>
      <c r="AX521" s="13" t="s">
        <v>84</v>
      </c>
      <c r="AY521" s="193" t="s">
        <v>127</v>
      </c>
    </row>
    <row r="522" s="2" customFormat="1" ht="24.15" customHeight="1">
      <c r="A522" s="37"/>
      <c r="B522" s="169"/>
      <c r="C522" s="170" t="s">
        <v>887</v>
      </c>
      <c r="D522" s="170" t="s">
        <v>128</v>
      </c>
      <c r="E522" s="171" t="s">
        <v>888</v>
      </c>
      <c r="F522" s="172" t="s">
        <v>889</v>
      </c>
      <c r="G522" s="173" t="s">
        <v>267</v>
      </c>
      <c r="H522" s="174">
        <v>72</v>
      </c>
      <c r="I522" s="175"/>
      <c r="J522" s="176">
        <f>ROUND(I522*H522,2)</f>
        <v>0</v>
      </c>
      <c r="K522" s="177"/>
      <c r="L522" s="38"/>
      <c r="M522" s="178" t="s">
        <v>1</v>
      </c>
      <c r="N522" s="179" t="s">
        <v>41</v>
      </c>
      <c r="O522" s="76"/>
      <c r="P522" s="180">
        <f>O522*H522</f>
        <v>0</v>
      </c>
      <c r="Q522" s="180">
        <v>2.0000000000000002E-05</v>
      </c>
      <c r="R522" s="180">
        <f>Q522*H522</f>
        <v>0.0014400000000000001</v>
      </c>
      <c r="S522" s="180">
        <v>0</v>
      </c>
      <c r="T522" s="181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2" t="s">
        <v>126</v>
      </c>
      <c r="AT522" s="182" t="s">
        <v>128</v>
      </c>
      <c r="AU522" s="182" t="s">
        <v>86</v>
      </c>
      <c r="AY522" s="18" t="s">
        <v>127</v>
      </c>
      <c r="BE522" s="183">
        <f>IF(N522="základní",J522,0)</f>
        <v>0</v>
      </c>
      <c r="BF522" s="183">
        <f>IF(N522="snížená",J522,0)</f>
        <v>0</v>
      </c>
      <c r="BG522" s="183">
        <f>IF(N522="zákl. přenesená",J522,0)</f>
        <v>0</v>
      </c>
      <c r="BH522" s="183">
        <f>IF(N522="sníž. přenesená",J522,0)</f>
        <v>0</v>
      </c>
      <c r="BI522" s="183">
        <f>IF(N522="nulová",J522,0)</f>
        <v>0</v>
      </c>
      <c r="BJ522" s="18" t="s">
        <v>84</v>
      </c>
      <c r="BK522" s="183">
        <f>ROUND(I522*H522,2)</f>
        <v>0</v>
      </c>
      <c r="BL522" s="18" t="s">
        <v>126</v>
      </c>
      <c r="BM522" s="182" t="s">
        <v>890</v>
      </c>
    </row>
    <row r="523" s="2" customFormat="1">
      <c r="A523" s="37"/>
      <c r="B523" s="38"/>
      <c r="C523" s="37"/>
      <c r="D523" s="184" t="s">
        <v>133</v>
      </c>
      <c r="E523" s="37"/>
      <c r="F523" s="185" t="s">
        <v>891</v>
      </c>
      <c r="G523" s="37"/>
      <c r="H523" s="37"/>
      <c r="I523" s="186"/>
      <c r="J523" s="37"/>
      <c r="K523" s="37"/>
      <c r="L523" s="38"/>
      <c r="M523" s="187"/>
      <c r="N523" s="188"/>
      <c r="O523" s="76"/>
      <c r="P523" s="76"/>
      <c r="Q523" s="76"/>
      <c r="R523" s="76"/>
      <c r="S523" s="76"/>
      <c r="T523" s="7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8" t="s">
        <v>133</v>
      </c>
      <c r="AU523" s="18" t="s">
        <v>86</v>
      </c>
    </row>
    <row r="524" s="13" customFormat="1">
      <c r="A524" s="13"/>
      <c r="B524" s="192"/>
      <c r="C524" s="13"/>
      <c r="D524" s="184" t="s">
        <v>158</v>
      </c>
      <c r="E524" s="193" t="s">
        <v>1</v>
      </c>
      <c r="F524" s="194" t="s">
        <v>672</v>
      </c>
      <c r="G524" s="13"/>
      <c r="H524" s="195">
        <v>72</v>
      </c>
      <c r="I524" s="196"/>
      <c r="J524" s="13"/>
      <c r="K524" s="13"/>
      <c r="L524" s="192"/>
      <c r="M524" s="197"/>
      <c r="N524" s="198"/>
      <c r="O524" s="198"/>
      <c r="P524" s="198"/>
      <c r="Q524" s="198"/>
      <c r="R524" s="198"/>
      <c r="S524" s="198"/>
      <c r="T524" s="19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3" t="s">
        <v>158</v>
      </c>
      <c r="AU524" s="193" t="s">
        <v>86</v>
      </c>
      <c r="AV524" s="13" t="s">
        <v>86</v>
      </c>
      <c r="AW524" s="13" t="s">
        <v>32</v>
      </c>
      <c r="AX524" s="13" t="s">
        <v>84</v>
      </c>
      <c r="AY524" s="193" t="s">
        <v>127</v>
      </c>
    </row>
    <row r="525" s="2" customFormat="1" ht="24.15" customHeight="1">
      <c r="A525" s="37"/>
      <c r="B525" s="169"/>
      <c r="C525" s="170" t="s">
        <v>892</v>
      </c>
      <c r="D525" s="170" t="s">
        <v>128</v>
      </c>
      <c r="E525" s="171" t="s">
        <v>893</v>
      </c>
      <c r="F525" s="172" t="s">
        <v>894</v>
      </c>
      <c r="G525" s="173" t="s">
        <v>254</v>
      </c>
      <c r="H525" s="174">
        <v>7.4000000000000004</v>
      </c>
      <c r="I525" s="175"/>
      <c r="J525" s="176">
        <f>ROUND(I525*H525,2)</f>
        <v>0</v>
      </c>
      <c r="K525" s="177"/>
      <c r="L525" s="38"/>
      <c r="M525" s="178" t="s">
        <v>1</v>
      </c>
      <c r="N525" s="179" t="s">
        <v>41</v>
      </c>
      <c r="O525" s="76"/>
      <c r="P525" s="180">
        <f>O525*H525</f>
        <v>0</v>
      </c>
      <c r="Q525" s="180">
        <v>0</v>
      </c>
      <c r="R525" s="180">
        <f>Q525*H525</f>
        <v>0</v>
      </c>
      <c r="S525" s="180">
        <v>0</v>
      </c>
      <c r="T525" s="181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82" t="s">
        <v>126</v>
      </c>
      <c r="AT525" s="182" t="s">
        <v>128</v>
      </c>
      <c r="AU525" s="182" t="s">
        <v>86</v>
      </c>
      <c r="AY525" s="18" t="s">
        <v>127</v>
      </c>
      <c r="BE525" s="183">
        <f>IF(N525="základní",J525,0)</f>
        <v>0</v>
      </c>
      <c r="BF525" s="183">
        <f>IF(N525="snížená",J525,0)</f>
        <v>0</v>
      </c>
      <c r="BG525" s="183">
        <f>IF(N525="zákl. přenesená",J525,0)</f>
        <v>0</v>
      </c>
      <c r="BH525" s="183">
        <f>IF(N525="sníž. přenesená",J525,0)</f>
        <v>0</v>
      </c>
      <c r="BI525" s="183">
        <f>IF(N525="nulová",J525,0)</f>
        <v>0</v>
      </c>
      <c r="BJ525" s="18" t="s">
        <v>84</v>
      </c>
      <c r="BK525" s="183">
        <f>ROUND(I525*H525,2)</f>
        <v>0</v>
      </c>
      <c r="BL525" s="18" t="s">
        <v>126</v>
      </c>
      <c r="BM525" s="182" t="s">
        <v>895</v>
      </c>
    </row>
    <row r="526" s="2" customFormat="1">
      <c r="A526" s="37"/>
      <c r="B526" s="38"/>
      <c r="C526" s="37"/>
      <c r="D526" s="184" t="s">
        <v>133</v>
      </c>
      <c r="E526" s="37"/>
      <c r="F526" s="185" t="s">
        <v>896</v>
      </c>
      <c r="G526" s="37"/>
      <c r="H526" s="37"/>
      <c r="I526" s="186"/>
      <c r="J526" s="37"/>
      <c r="K526" s="37"/>
      <c r="L526" s="38"/>
      <c r="M526" s="187"/>
      <c r="N526" s="188"/>
      <c r="O526" s="76"/>
      <c r="P526" s="76"/>
      <c r="Q526" s="76"/>
      <c r="R526" s="76"/>
      <c r="S526" s="76"/>
      <c r="T526" s="7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8" t="s">
        <v>133</v>
      </c>
      <c r="AU526" s="18" t="s">
        <v>86</v>
      </c>
    </row>
    <row r="527" s="15" customFormat="1">
      <c r="A527" s="15"/>
      <c r="B527" s="212"/>
      <c r="C527" s="15"/>
      <c r="D527" s="184" t="s">
        <v>158</v>
      </c>
      <c r="E527" s="213" t="s">
        <v>1</v>
      </c>
      <c r="F527" s="214" t="s">
        <v>897</v>
      </c>
      <c r="G527" s="15"/>
      <c r="H527" s="213" t="s">
        <v>1</v>
      </c>
      <c r="I527" s="215"/>
      <c r="J527" s="15"/>
      <c r="K527" s="15"/>
      <c r="L527" s="212"/>
      <c r="M527" s="216"/>
      <c r="N527" s="217"/>
      <c r="O527" s="217"/>
      <c r="P527" s="217"/>
      <c r="Q527" s="217"/>
      <c r="R527" s="217"/>
      <c r="S527" s="217"/>
      <c r="T527" s="218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13" t="s">
        <v>158</v>
      </c>
      <c r="AU527" s="213" t="s">
        <v>86</v>
      </c>
      <c r="AV527" s="15" t="s">
        <v>84</v>
      </c>
      <c r="AW527" s="15" t="s">
        <v>32</v>
      </c>
      <c r="AX527" s="15" t="s">
        <v>76</v>
      </c>
      <c r="AY527" s="213" t="s">
        <v>127</v>
      </c>
    </row>
    <row r="528" s="13" customFormat="1">
      <c r="A528" s="13"/>
      <c r="B528" s="192"/>
      <c r="C528" s="13"/>
      <c r="D528" s="184" t="s">
        <v>158</v>
      </c>
      <c r="E528" s="193" t="s">
        <v>1</v>
      </c>
      <c r="F528" s="194" t="s">
        <v>898</v>
      </c>
      <c r="G528" s="13"/>
      <c r="H528" s="195">
        <v>7.4000000000000004</v>
      </c>
      <c r="I528" s="196"/>
      <c r="J528" s="13"/>
      <c r="K528" s="13"/>
      <c r="L528" s="192"/>
      <c r="M528" s="197"/>
      <c r="N528" s="198"/>
      <c r="O528" s="198"/>
      <c r="P528" s="198"/>
      <c r="Q528" s="198"/>
      <c r="R528" s="198"/>
      <c r="S528" s="198"/>
      <c r="T528" s="19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3" t="s">
        <v>158</v>
      </c>
      <c r="AU528" s="193" t="s">
        <v>86</v>
      </c>
      <c r="AV528" s="13" t="s">
        <v>86</v>
      </c>
      <c r="AW528" s="13" t="s">
        <v>32</v>
      </c>
      <c r="AX528" s="13" t="s">
        <v>84</v>
      </c>
      <c r="AY528" s="193" t="s">
        <v>127</v>
      </c>
    </row>
    <row r="529" s="12" customFormat="1" ht="22.8" customHeight="1">
      <c r="A529" s="12"/>
      <c r="B529" s="158"/>
      <c r="C529" s="12"/>
      <c r="D529" s="159" t="s">
        <v>75</v>
      </c>
      <c r="E529" s="190" t="s">
        <v>899</v>
      </c>
      <c r="F529" s="190" t="s">
        <v>900</v>
      </c>
      <c r="G529" s="12"/>
      <c r="H529" s="12"/>
      <c r="I529" s="161"/>
      <c r="J529" s="191">
        <f>BK529</f>
        <v>0</v>
      </c>
      <c r="K529" s="12"/>
      <c r="L529" s="158"/>
      <c r="M529" s="163"/>
      <c r="N529" s="164"/>
      <c r="O529" s="164"/>
      <c r="P529" s="165">
        <f>SUM(P530:P573)</f>
        <v>0</v>
      </c>
      <c r="Q529" s="164"/>
      <c r="R529" s="165">
        <f>SUM(R530:R573)</f>
        <v>0</v>
      </c>
      <c r="S529" s="164"/>
      <c r="T529" s="166">
        <f>SUM(T530:T573)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59" t="s">
        <v>84</v>
      </c>
      <c r="AT529" s="167" t="s">
        <v>75</v>
      </c>
      <c r="AU529" s="167" t="s">
        <v>84</v>
      </c>
      <c r="AY529" s="159" t="s">
        <v>127</v>
      </c>
      <c r="BK529" s="168">
        <f>SUM(BK530:BK573)</f>
        <v>0</v>
      </c>
    </row>
    <row r="530" s="2" customFormat="1" ht="21.75" customHeight="1">
      <c r="A530" s="37"/>
      <c r="B530" s="169"/>
      <c r="C530" s="170" t="s">
        <v>901</v>
      </c>
      <c r="D530" s="170" t="s">
        <v>128</v>
      </c>
      <c r="E530" s="171" t="s">
        <v>902</v>
      </c>
      <c r="F530" s="172" t="s">
        <v>903</v>
      </c>
      <c r="G530" s="173" t="s">
        <v>347</v>
      </c>
      <c r="H530" s="174">
        <v>44.200000000000003</v>
      </c>
      <c r="I530" s="175"/>
      <c r="J530" s="176">
        <f>ROUND(I530*H530,2)</f>
        <v>0</v>
      </c>
      <c r="K530" s="177"/>
      <c r="L530" s="38"/>
      <c r="M530" s="178" t="s">
        <v>1</v>
      </c>
      <c r="N530" s="179" t="s">
        <v>41</v>
      </c>
      <c r="O530" s="76"/>
      <c r="P530" s="180">
        <f>O530*H530</f>
        <v>0</v>
      </c>
      <c r="Q530" s="180">
        <v>0</v>
      </c>
      <c r="R530" s="180">
        <f>Q530*H530</f>
        <v>0</v>
      </c>
      <c r="S530" s="180">
        <v>0</v>
      </c>
      <c r="T530" s="181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2" t="s">
        <v>126</v>
      </c>
      <c r="AT530" s="182" t="s">
        <v>128</v>
      </c>
      <c r="AU530" s="182" t="s">
        <v>86</v>
      </c>
      <c r="AY530" s="18" t="s">
        <v>127</v>
      </c>
      <c r="BE530" s="183">
        <f>IF(N530="základní",J530,0)</f>
        <v>0</v>
      </c>
      <c r="BF530" s="183">
        <f>IF(N530="snížená",J530,0)</f>
        <v>0</v>
      </c>
      <c r="BG530" s="183">
        <f>IF(N530="zákl. přenesená",J530,0)</f>
        <v>0</v>
      </c>
      <c r="BH530" s="183">
        <f>IF(N530="sníž. přenesená",J530,0)</f>
        <v>0</v>
      </c>
      <c r="BI530" s="183">
        <f>IF(N530="nulová",J530,0)</f>
        <v>0</v>
      </c>
      <c r="BJ530" s="18" t="s">
        <v>84</v>
      </c>
      <c r="BK530" s="183">
        <f>ROUND(I530*H530,2)</f>
        <v>0</v>
      </c>
      <c r="BL530" s="18" t="s">
        <v>126</v>
      </c>
      <c r="BM530" s="182" t="s">
        <v>904</v>
      </c>
    </row>
    <row r="531" s="2" customFormat="1">
      <c r="A531" s="37"/>
      <c r="B531" s="38"/>
      <c r="C531" s="37"/>
      <c r="D531" s="184" t="s">
        <v>133</v>
      </c>
      <c r="E531" s="37"/>
      <c r="F531" s="185" t="s">
        <v>905</v>
      </c>
      <c r="G531" s="37"/>
      <c r="H531" s="37"/>
      <c r="I531" s="186"/>
      <c r="J531" s="37"/>
      <c r="K531" s="37"/>
      <c r="L531" s="38"/>
      <c r="M531" s="187"/>
      <c r="N531" s="188"/>
      <c r="O531" s="76"/>
      <c r="P531" s="76"/>
      <c r="Q531" s="76"/>
      <c r="R531" s="76"/>
      <c r="S531" s="76"/>
      <c r="T531" s="7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8" t="s">
        <v>133</v>
      </c>
      <c r="AU531" s="18" t="s">
        <v>86</v>
      </c>
    </row>
    <row r="532" s="13" customFormat="1">
      <c r="A532" s="13"/>
      <c r="B532" s="192"/>
      <c r="C532" s="13"/>
      <c r="D532" s="184" t="s">
        <v>158</v>
      </c>
      <c r="E532" s="193" t="s">
        <v>1</v>
      </c>
      <c r="F532" s="194" t="s">
        <v>906</v>
      </c>
      <c r="G532" s="13"/>
      <c r="H532" s="195">
        <v>3.7799999999999998</v>
      </c>
      <c r="I532" s="196"/>
      <c r="J532" s="13"/>
      <c r="K532" s="13"/>
      <c r="L532" s="192"/>
      <c r="M532" s="197"/>
      <c r="N532" s="198"/>
      <c r="O532" s="198"/>
      <c r="P532" s="198"/>
      <c r="Q532" s="198"/>
      <c r="R532" s="198"/>
      <c r="S532" s="198"/>
      <c r="T532" s="19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3" t="s">
        <v>158</v>
      </c>
      <c r="AU532" s="193" t="s">
        <v>86</v>
      </c>
      <c r="AV532" s="13" t="s">
        <v>86</v>
      </c>
      <c r="AW532" s="13" t="s">
        <v>32</v>
      </c>
      <c r="AX532" s="13" t="s">
        <v>76</v>
      </c>
      <c r="AY532" s="193" t="s">
        <v>127</v>
      </c>
    </row>
    <row r="533" s="13" customFormat="1">
      <c r="A533" s="13"/>
      <c r="B533" s="192"/>
      <c r="C533" s="13"/>
      <c r="D533" s="184" t="s">
        <v>158</v>
      </c>
      <c r="E533" s="193" t="s">
        <v>1</v>
      </c>
      <c r="F533" s="194" t="s">
        <v>907</v>
      </c>
      <c r="G533" s="13"/>
      <c r="H533" s="195">
        <v>30.960000000000001</v>
      </c>
      <c r="I533" s="196"/>
      <c r="J533" s="13"/>
      <c r="K533" s="13"/>
      <c r="L533" s="192"/>
      <c r="M533" s="197"/>
      <c r="N533" s="198"/>
      <c r="O533" s="198"/>
      <c r="P533" s="198"/>
      <c r="Q533" s="198"/>
      <c r="R533" s="198"/>
      <c r="S533" s="198"/>
      <c r="T533" s="19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3" t="s">
        <v>158</v>
      </c>
      <c r="AU533" s="193" t="s">
        <v>86</v>
      </c>
      <c r="AV533" s="13" t="s">
        <v>86</v>
      </c>
      <c r="AW533" s="13" t="s">
        <v>32</v>
      </c>
      <c r="AX533" s="13" t="s">
        <v>76</v>
      </c>
      <c r="AY533" s="193" t="s">
        <v>127</v>
      </c>
    </row>
    <row r="534" s="13" customFormat="1">
      <c r="A534" s="13"/>
      <c r="B534" s="192"/>
      <c r="C534" s="13"/>
      <c r="D534" s="184" t="s">
        <v>158</v>
      </c>
      <c r="E534" s="193" t="s">
        <v>1</v>
      </c>
      <c r="F534" s="194" t="s">
        <v>908</v>
      </c>
      <c r="G534" s="13"/>
      <c r="H534" s="195">
        <v>9.4600000000000009</v>
      </c>
      <c r="I534" s="196"/>
      <c r="J534" s="13"/>
      <c r="K534" s="13"/>
      <c r="L534" s="192"/>
      <c r="M534" s="197"/>
      <c r="N534" s="198"/>
      <c r="O534" s="198"/>
      <c r="P534" s="198"/>
      <c r="Q534" s="198"/>
      <c r="R534" s="198"/>
      <c r="S534" s="198"/>
      <c r="T534" s="19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3" t="s">
        <v>158</v>
      </c>
      <c r="AU534" s="193" t="s">
        <v>86</v>
      </c>
      <c r="AV534" s="13" t="s">
        <v>86</v>
      </c>
      <c r="AW534" s="13" t="s">
        <v>32</v>
      </c>
      <c r="AX534" s="13" t="s">
        <v>76</v>
      </c>
      <c r="AY534" s="193" t="s">
        <v>127</v>
      </c>
    </row>
    <row r="535" s="14" customFormat="1">
      <c r="A535" s="14"/>
      <c r="B535" s="204"/>
      <c r="C535" s="14"/>
      <c r="D535" s="184" t="s">
        <v>158</v>
      </c>
      <c r="E535" s="205" t="s">
        <v>224</v>
      </c>
      <c r="F535" s="206" t="s">
        <v>259</v>
      </c>
      <c r="G535" s="14"/>
      <c r="H535" s="207">
        <v>44.200000000000003</v>
      </c>
      <c r="I535" s="208"/>
      <c r="J535" s="14"/>
      <c r="K535" s="14"/>
      <c r="L535" s="204"/>
      <c r="M535" s="209"/>
      <c r="N535" s="210"/>
      <c r="O535" s="210"/>
      <c r="P535" s="210"/>
      <c r="Q535" s="210"/>
      <c r="R535" s="210"/>
      <c r="S535" s="210"/>
      <c r="T535" s="21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5" t="s">
        <v>158</v>
      </c>
      <c r="AU535" s="205" t="s">
        <v>86</v>
      </c>
      <c r="AV535" s="14" t="s">
        <v>126</v>
      </c>
      <c r="AW535" s="14" t="s">
        <v>32</v>
      </c>
      <c r="AX535" s="14" t="s">
        <v>84</v>
      </c>
      <c r="AY535" s="205" t="s">
        <v>127</v>
      </c>
    </row>
    <row r="536" s="2" customFormat="1" ht="24.15" customHeight="1">
      <c r="A536" s="37"/>
      <c r="B536" s="169"/>
      <c r="C536" s="170" t="s">
        <v>909</v>
      </c>
      <c r="D536" s="170" t="s">
        <v>128</v>
      </c>
      <c r="E536" s="171" t="s">
        <v>910</v>
      </c>
      <c r="F536" s="172" t="s">
        <v>911</v>
      </c>
      <c r="G536" s="173" t="s">
        <v>347</v>
      </c>
      <c r="H536" s="174">
        <v>397.80000000000001</v>
      </c>
      <c r="I536" s="175"/>
      <c r="J536" s="176">
        <f>ROUND(I536*H536,2)</f>
        <v>0</v>
      </c>
      <c r="K536" s="177"/>
      <c r="L536" s="38"/>
      <c r="M536" s="178" t="s">
        <v>1</v>
      </c>
      <c r="N536" s="179" t="s">
        <v>41</v>
      </c>
      <c r="O536" s="76"/>
      <c r="P536" s="180">
        <f>O536*H536</f>
        <v>0</v>
      </c>
      <c r="Q536" s="180">
        <v>0</v>
      </c>
      <c r="R536" s="180">
        <f>Q536*H536</f>
        <v>0</v>
      </c>
      <c r="S536" s="180">
        <v>0</v>
      </c>
      <c r="T536" s="181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2" t="s">
        <v>126</v>
      </c>
      <c r="AT536" s="182" t="s">
        <v>128</v>
      </c>
      <c r="AU536" s="182" t="s">
        <v>86</v>
      </c>
      <c r="AY536" s="18" t="s">
        <v>127</v>
      </c>
      <c r="BE536" s="183">
        <f>IF(N536="základní",J536,0)</f>
        <v>0</v>
      </c>
      <c r="BF536" s="183">
        <f>IF(N536="snížená",J536,0)</f>
        <v>0</v>
      </c>
      <c r="BG536" s="183">
        <f>IF(N536="zákl. přenesená",J536,0)</f>
        <v>0</v>
      </c>
      <c r="BH536" s="183">
        <f>IF(N536="sníž. přenesená",J536,0)</f>
        <v>0</v>
      </c>
      <c r="BI536" s="183">
        <f>IF(N536="nulová",J536,0)</f>
        <v>0</v>
      </c>
      <c r="BJ536" s="18" t="s">
        <v>84</v>
      </c>
      <c r="BK536" s="183">
        <f>ROUND(I536*H536,2)</f>
        <v>0</v>
      </c>
      <c r="BL536" s="18" t="s">
        <v>126</v>
      </c>
      <c r="BM536" s="182" t="s">
        <v>912</v>
      </c>
    </row>
    <row r="537" s="2" customFormat="1">
      <c r="A537" s="37"/>
      <c r="B537" s="38"/>
      <c r="C537" s="37"/>
      <c r="D537" s="184" t="s">
        <v>133</v>
      </c>
      <c r="E537" s="37"/>
      <c r="F537" s="185" t="s">
        <v>913</v>
      </c>
      <c r="G537" s="37"/>
      <c r="H537" s="37"/>
      <c r="I537" s="186"/>
      <c r="J537" s="37"/>
      <c r="K537" s="37"/>
      <c r="L537" s="38"/>
      <c r="M537" s="187"/>
      <c r="N537" s="188"/>
      <c r="O537" s="76"/>
      <c r="P537" s="76"/>
      <c r="Q537" s="76"/>
      <c r="R537" s="76"/>
      <c r="S537" s="76"/>
      <c r="T537" s="7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8" t="s">
        <v>133</v>
      </c>
      <c r="AU537" s="18" t="s">
        <v>86</v>
      </c>
    </row>
    <row r="538" s="13" customFormat="1">
      <c r="A538" s="13"/>
      <c r="B538" s="192"/>
      <c r="C538" s="13"/>
      <c r="D538" s="184" t="s">
        <v>158</v>
      </c>
      <c r="E538" s="193" t="s">
        <v>1</v>
      </c>
      <c r="F538" s="194" t="s">
        <v>914</v>
      </c>
      <c r="G538" s="13"/>
      <c r="H538" s="195">
        <v>397.80000000000001</v>
      </c>
      <c r="I538" s="196"/>
      <c r="J538" s="13"/>
      <c r="K538" s="13"/>
      <c r="L538" s="192"/>
      <c r="M538" s="197"/>
      <c r="N538" s="198"/>
      <c r="O538" s="198"/>
      <c r="P538" s="198"/>
      <c r="Q538" s="198"/>
      <c r="R538" s="198"/>
      <c r="S538" s="198"/>
      <c r="T538" s="19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3" t="s">
        <v>158</v>
      </c>
      <c r="AU538" s="193" t="s">
        <v>86</v>
      </c>
      <c r="AV538" s="13" t="s">
        <v>86</v>
      </c>
      <c r="AW538" s="13" t="s">
        <v>32</v>
      </c>
      <c r="AX538" s="13" t="s">
        <v>84</v>
      </c>
      <c r="AY538" s="193" t="s">
        <v>127</v>
      </c>
    </row>
    <row r="539" s="2" customFormat="1" ht="21.75" customHeight="1">
      <c r="A539" s="37"/>
      <c r="B539" s="169"/>
      <c r="C539" s="170" t="s">
        <v>915</v>
      </c>
      <c r="D539" s="170" t="s">
        <v>128</v>
      </c>
      <c r="E539" s="171" t="s">
        <v>916</v>
      </c>
      <c r="F539" s="172" t="s">
        <v>917</v>
      </c>
      <c r="G539" s="173" t="s">
        <v>347</v>
      </c>
      <c r="H539" s="174">
        <v>43.402000000000001</v>
      </c>
      <c r="I539" s="175"/>
      <c r="J539" s="176">
        <f>ROUND(I539*H539,2)</f>
        <v>0</v>
      </c>
      <c r="K539" s="177"/>
      <c r="L539" s="38"/>
      <c r="M539" s="178" t="s">
        <v>1</v>
      </c>
      <c r="N539" s="179" t="s">
        <v>41</v>
      </c>
      <c r="O539" s="76"/>
      <c r="P539" s="180">
        <f>O539*H539</f>
        <v>0</v>
      </c>
      <c r="Q539" s="180">
        <v>0</v>
      </c>
      <c r="R539" s="180">
        <f>Q539*H539</f>
        <v>0</v>
      </c>
      <c r="S539" s="180">
        <v>0</v>
      </c>
      <c r="T539" s="181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2" t="s">
        <v>126</v>
      </c>
      <c r="AT539" s="182" t="s">
        <v>128</v>
      </c>
      <c r="AU539" s="182" t="s">
        <v>86</v>
      </c>
      <c r="AY539" s="18" t="s">
        <v>127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8" t="s">
        <v>84</v>
      </c>
      <c r="BK539" s="183">
        <f>ROUND(I539*H539,2)</f>
        <v>0</v>
      </c>
      <c r="BL539" s="18" t="s">
        <v>126</v>
      </c>
      <c r="BM539" s="182" t="s">
        <v>918</v>
      </c>
    </row>
    <row r="540" s="2" customFormat="1">
      <c r="A540" s="37"/>
      <c r="B540" s="38"/>
      <c r="C540" s="37"/>
      <c r="D540" s="184" t="s">
        <v>133</v>
      </c>
      <c r="E540" s="37"/>
      <c r="F540" s="185" t="s">
        <v>919</v>
      </c>
      <c r="G540" s="37"/>
      <c r="H540" s="37"/>
      <c r="I540" s="186"/>
      <c r="J540" s="37"/>
      <c r="K540" s="37"/>
      <c r="L540" s="38"/>
      <c r="M540" s="187"/>
      <c r="N540" s="188"/>
      <c r="O540" s="76"/>
      <c r="P540" s="76"/>
      <c r="Q540" s="76"/>
      <c r="R540" s="76"/>
      <c r="S540" s="76"/>
      <c r="T540" s="7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8" t="s">
        <v>133</v>
      </c>
      <c r="AU540" s="18" t="s">
        <v>86</v>
      </c>
    </row>
    <row r="541" s="13" customFormat="1">
      <c r="A541" s="13"/>
      <c r="B541" s="192"/>
      <c r="C541" s="13"/>
      <c r="D541" s="184" t="s">
        <v>158</v>
      </c>
      <c r="E541" s="193" t="s">
        <v>1</v>
      </c>
      <c r="F541" s="194" t="s">
        <v>920</v>
      </c>
      <c r="G541" s="13"/>
      <c r="H541" s="195">
        <v>7.7400000000000002</v>
      </c>
      <c r="I541" s="196"/>
      <c r="J541" s="13"/>
      <c r="K541" s="13"/>
      <c r="L541" s="192"/>
      <c r="M541" s="197"/>
      <c r="N541" s="198"/>
      <c r="O541" s="198"/>
      <c r="P541" s="198"/>
      <c r="Q541" s="198"/>
      <c r="R541" s="198"/>
      <c r="S541" s="198"/>
      <c r="T541" s="19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3" t="s">
        <v>158</v>
      </c>
      <c r="AU541" s="193" t="s">
        <v>86</v>
      </c>
      <c r="AV541" s="13" t="s">
        <v>86</v>
      </c>
      <c r="AW541" s="13" t="s">
        <v>32</v>
      </c>
      <c r="AX541" s="13" t="s">
        <v>76</v>
      </c>
      <c r="AY541" s="193" t="s">
        <v>127</v>
      </c>
    </row>
    <row r="542" s="13" customFormat="1">
      <c r="A542" s="13"/>
      <c r="B542" s="192"/>
      <c r="C542" s="13"/>
      <c r="D542" s="184" t="s">
        <v>158</v>
      </c>
      <c r="E542" s="193" t="s">
        <v>1</v>
      </c>
      <c r="F542" s="194" t="s">
        <v>921</v>
      </c>
      <c r="G542" s="13"/>
      <c r="H542" s="195">
        <v>2.9449999999999998</v>
      </c>
      <c r="I542" s="196"/>
      <c r="J542" s="13"/>
      <c r="K542" s="13"/>
      <c r="L542" s="192"/>
      <c r="M542" s="197"/>
      <c r="N542" s="198"/>
      <c r="O542" s="198"/>
      <c r="P542" s="198"/>
      <c r="Q542" s="198"/>
      <c r="R542" s="198"/>
      <c r="S542" s="198"/>
      <c r="T542" s="19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3" t="s">
        <v>158</v>
      </c>
      <c r="AU542" s="193" t="s">
        <v>86</v>
      </c>
      <c r="AV542" s="13" t="s">
        <v>86</v>
      </c>
      <c r="AW542" s="13" t="s">
        <v>32</v>
      </c>
      <c r="AX542" s="13" t="s">
        <v>76</v>
      </c>
      <c r="AY542" s="193" t="s">
        <v>127</v>
      </c>
    </row>
    <row r="543" s="13" customFormat="1">
      <c r="A543" s="13"/>
      <c r="B543" s="192"/>
      <c r="C543" s="13"/>
      <c r="D543" s="184" t="s">
        <v>158</v>
      </c>
      <c r="E543" s="193" t="s">
        <v>1</v>
      </c>
      <c r="F543" s="194" t="s">
        <v>922</v>
      </c>
      <c r="G543" s="13"/>
      <c r="H543" s="195">
        <v>2.5230000000000001</v>
      </c>
      <c r="I543" s="196"/>
      <c r="J543" s="13"/>
      <c r="K543" s="13"/>
      <c r="L543" s="192"/>
      <c r="M543" s="197"/>
      <c r="N543" s="198"/>
      <c r="O543" s="198"/>
      <c r="P543" s="198"/>
      <c r="Q543" s="198"/>
      <c r="R543" s="198"/>
      <c r="S543" s="198"/>
      <c r="T543" s="19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3" t="s">
        <v>158</v>
      </c>
      <c r="AU543" s="193" t="s">
        <v>86</v>
      </c>
      <c r="AV543" s="13" t="s">
        <v>86</v>
      </c>
      <c r="AW543" s="13" t="s">
        <v>32</v>
      </c>
      <c r="AX543" s="13" t="s">
        <v>76</v>
      </c>
      <c r="AY543" s="193" t="s">
        <v>127</v>
      </c>
    </row>
    <row r="544" s="13" customFormat="1">
      <c r="A544" s="13"/>
      <c r="B544" s="192"/>
      <c r="C544" s="13"/>
      <c r="D544" s="184" t="s">
        <v>158</v>
      </c>
      <c r="E544" s="193" t="s">
        <v>1</v>
      </c>
      <c r="F544" s="194" t="s">
        <v>923</v>
      </c>
      <c r="G544" s="13"/>
      <c r="H544" s="195">
        <v>0.57699999999999996</v>
      </c>
      <c r="I544" s="196"/>
      <c r="J544" s="13"/>
      <c r="K544" s="13"/>
      <c r="L544" s="192"/>
      <c r="M544" s="197"/>
      <c r="N544" s="198"/>
      <c r="O544" s="198"/>
      <c r="P544" s="198"/>
      <c r="Q544" s="198"/>
      <c r="R544" s="198"/>
      <c r="S544" s="198"/>
      <c r="T544" s="19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3" t="s">
        <v>158</v>
      </c>
      <c r="AU544" s="193" t="s">
        <v>86</v>
      </c>
      <c r="AV544" s="13" t="s">
        <v>86</v>
      </c>
      <c r="AW544" s="13" t="s">
        <v>32</v>
      </c>
      <c r="AX544" s="13" t="s">
        <v>76</v>
      </c>
      <c r="AY544" s="193" t="s">
        <v>127</v>
      </c>
    </row>
    <row r="545" s="13" customFormat="1">
      <c r="A545" s="13"/>
      <c r="B545" s="192"/>
      <c r="C545" s="13"/>
      <c r="D545" s="184" t="s">
        <v>158</v>
      </c>
      <c r="E545" s="193" t="s">
        <v>1</v>
      </c>
      <c r="F545" s="194" t="s">
        <v>924</v>
      </c>
      <c r="G545" s="13"/>
      <c r="H545" s="195">
        <v>1.2370000000000001</v>
      </c>
      <c r="I545" s="196"/>
      <c r="J545" s="13"/>
      <c r="K545" s="13"/>
      <c r="L545" s="192"/>
      <c r="M545" s="197"/>
      <c r="N545" s="198"/>
      <c r="O545" s="198"/>
      <c r="P545" s="198"/>
      <c r="Q545" s="198"/>
      <c r="R545" s="198"/>
      <c r="S545" s="198"/>
      <c r="T545" s="19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3" t="s">
        <v>158</v>
      </c>
      <c r="AU545" s="193" t="s">
        <v>86</v>
      </c>
      <c r="AV545" s="13" t="s">
        <v>86</v>
      </c>
      <c r="AW545" s="13" t="s">
        <v>32</v>
      </c>
      <c r="AX545" s="13" t="s">
        <v>76</v>
      </c>
      <c r="AY545" s="193" t="s">
        <v>127</v>
      </c>
    </row>
    <row r="546" s="13" customFormat="1">
      <c r="A546" s="13"/>
      <c r="B546" s="192"/>
      <c r="C546" s="13"/>
      <c r="D546" s="184" t="s">
        <v>158</v>
      </c>
      <c r="E546" s="193" t="s">
        <v>1</v>
      </c>
      <c r="F546" s="194" t="s">
        <v>925</v>
      </c>
      <c r="G546" s="13"/>
      <c r="H546" s="195">
        <v>28.379999999999999</v>
      </c>
      <c r="I546" s="196"/>
      <c r="J546" s="13"/>
      <c r="K546" s="13"/>
      <c r="L546" s="192"/>
      <c r="M546" s="197"/>
      <c r="N546" s="198"/>
      <c r="O546" s="198"/>
      <c r="P546" s="198"/>
      <c r="Q546" s="198"/>
      <c r="R546" s="198"/>
      <c r="S546" s="198"/>
      <c r="T546" s="19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3" t="s">
        <v>158</v>
      </c>
      <c r="AU546" s="193" t="s">
        <v>86</v>
      </c>
      <c r="AV546" s="13" t="s">
        <v>86</v>
      </c>
      <c r="AW546" s="13" t="s">
        <v>32</v>
      </c>
      <c r="AX546" s="13" t="s">
        <v>76</v>
      </c>
      <c r="AY546" s="193" t="s">
        <v>127</v>
      </c>
    </row>
    <row r="547" s="14" customFormat="1">
      <c r="A547" s="14"/>
      <c r="B547" s="204"/>
      <c r="C547" s="14"/>
      <c r="D547" s="184" t="s">
        <v>158</v>
      </c>
      <c r="E547" s="205" t="s">
        <v>221</v>
      </c>
      <c r="F547" s="206" t="s">
        <v>259</v>
      </c>
      <c r="G547" s="14"/>
      <c r="H547" s="207">
        <v>43.402000000000001</v>
      </c>
      <c r="I547" s="208"/>
      <c r="J547" s="14"/>
      <c r="K547" s="14"/>
      <c r="L547" s="204"/>
      <c r="M547" s="209"/>
      <c r="N547" s="210"/>
      <c r="O547" s="210"/>
      <c r="P547" s="210"/>
      <c r="Q547" s="210"/>
      <c r="R547" s="210"/>
      <c r="S547" s="210"/>
      <c r="T547" s="21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5" t="s">
        <v>158</v>
      </c>
      <c r="AU547" s="205" t="s">
        <v>86</v>
      </c>
      <c r="AV547" s="14" t="s">
        <v>126</v>
      </c>
      <c r="AW547" s="14" t="s">
        <v>32</v>
      </c>
      <c r="AX547" s="14" t="s">
        <v>84</v>
      </c>
      <c r="AY547" s="205" t="s">
        <v>127</v>
      </c>
    </row>
    <row r="548" s="2" customFormat="1" ht="24.15" customHeight="1">
      <c r="A548" s="37"/>
      <c r="B548" s="169"/>
      <c r="C548" s="170" t="s">
        <v>926</v>
      </c>
      <c r="D548" s="170" t="s">
        <v>128</v>
      </c>
      <c r="E548" s="171" t="s">
        <v>927</v>
      </c>
      <c r="F548" s="172" t="s">
        <v>928</v>
      </c>
      <c r="G548" s="173" t="s">
        <v>347</v>
      </c>
      <c r="H548" s="174">
        <v>390.618</v>
      </c>
      <c r="I548" s="175"/>
      <c r="J548" s="176">
        <f>ROUND(I548*H548,2)</f>
        <v>0</v>
      </c>
      <c r="K548" s="177"/>
      <c r="L548" s="38"/>
      <c r="M548" s="178" t="s">
        <v>1</v>
      </c>
      <c r="N548" s="179" t="s">
        <v>41</v>
      </c>
      <c r="O548" s="76"/>
      <c r="P548" s="180">
        <f>O548*H548</f>
        <v>0</v>
      </c>
      <c r="Q548" s="180">
        <v>0</v>
      </c>
      <c r="R548" s="180">
        <f>Q548*H548</f>
        <v>0</v>
      </c>
      <c r="S548" s="180">
        <v>0</v>
      </c>
      <c r="T548" s="181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2" t="s">
        <v>126</v>
      </c>
      <c r="AT548" s="182" t="s">
        <v>128</v>
      </c>
      <c r="AU548" s="182" t="s">
        <v>86</v>
      </c>
      <c r="AY548" s="18" t="s">
        <v>127</v>
      </c>
      <c r="BE548" s="183">
        <f>IF(N548="základní",J548,0)</f>
        <v>0</v>
      </c>
      <c r="BF548" s="183">
        <f>IF(N548="snížená",J548,0)</f>
        <v>0</v>
      </c>
      <c r="BG548" s="183">
        <f>IF(N548="zákl. přenesená",J548,0)</f>
        <v>0</v>
      </c>
      <c r="BH548" s="183">
        <f>IF(N548="sníž. přenesená",J548,0)</f>
        <v>0</v>
      </c>
      <c r="BI548" s="183">
        <f>IF(N548="nulová",J548,0)</f>
        <v>0</v>
      </c>
      <c r="BJ548" s="18" t="s">
        <v>84</v>
      </c>
      <c r="BK548" s="183">
        <f>ROUND(I548*H548,2)</f>
        <v>0</v>
      </c>
      <c r="BL548" s="18" t="s">
        <v>126</v>
      </c>
      <c r="BM548" s="182" t="s">
        <v>929</v>
      </c>
    </row>
    <row r="549" s="2" customFormat="1">
      <c r="A549" s="37"/>
      <c r="B549" s="38"/>
      <c r="C549" s="37"/>
      <c r="D549" s="184" t="s">
        <v>133</v>
      </c>
      <c r="E549" s="37"/>
      <c r="F549" s="185" t="s">
        <v>913</v>
      </c>
      <c r="G549" s="37"/>
      <c r="H549" s="37"/>
      <c r="I549" s="186"/>
      <c r="J549" s="37"/>
      <c r="K549" s="37"/>
      <c r="L549" s="38"/>
      <c r="M549" s="187"/>
      <c r="N549" s="188"/>
      <c r="O549" s="76"/>
      <c r="P549" s="76"/>
      <c r="Q549" s="76"/>
      <c r="R549" s="76"/>
      <c r="S549" s="76"/>
      <c r="T549" s="7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8" t="s">
        <v>133</v>
      </c>
      <c r="AU549" s="18" t="s">
        <v>86</v>
      </c>
    </row>
    <row r="550" s="13" customFormat="1">
      <c r="A550" s="13"/>
      <c r="B550" s="192"/>
      <c r="C550" s="13"/>
      <c r="D550" s="184" t="s">
        <v>158</v>
      </c>
      <c r="E550" s="193" t="s">
        <v>1</v>
      </c>
      <c r="F550" s="194" t="s">
        <v>930</v>
      </c>
      <c r="G550" s="13"/>
      <c r="H550" s="195">
        <v>390.618</v>
      </c>
      <c r="I550" s="196"/>
      <c r="J550" s="13"/>
      <c r="K550" s="13"/>
      <c r="L550" s="192"/>
      <c r="M550" s="197"/>
      <c r="N550" s="198"/>
      <c r="O550" s="198"/>
      <c r="P550" s="198"/>
      <c r="Q550" s="198"/>
      <c r="R550" s="198"/>
      <c r="S550" s="198"/>
      <c r="T550" s="19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3" t="s">
        <v>158</v>
      </c>
      <c r="AU550" s="193" t="s">
        <v>86</v>
      </c>
      <c r="AV550" s="13" t="s">
        <v>86</v>
      </c>
      <c r="AW550" s="13" t="s">
        <v>32</v>
      </c>
      <c r="AX550" s="13" t="s">
        <v>84</v>
      </c>
      <c r="AY550" s="193" t="s">
        <v>127</v>
      </c>
    </row>
    <row r="551" s="2" customFormat="1" ht="24.15" customHeight="1">
      <c r="A551" s="37"/>
      <c r="B551" s="169"/>
      <c r="C551" s="170" t="s">
        <v>931</v>
      </c>
      <c r="D551" s="170" t="s">
        <v>128</v>
      </c>
      <c r="E551" s="171" t="s">
        <v>932</v>
      </c>
      <c r="F551" s="172" t="s">
        <v>933</v>
      </c>
      <c r="G551" s="173" t="s">
        <v>347</v>
      </c>
      <c r="H551" s="174">
        <v>87.602000000000004</v>
      </c>
      <c r="I551" s="175"/>
      <c r="J551" s="176">
        <f>ROUND(I551*H551,2)</f>
        <v>0</v>
      </c>
      <c r="K551" s="177"/>
      <c r="L551" s="38"/>
      <c r="M551" s="178" t="s">
        <v>1</v>
      </c>
      <c r="N551" s="179" t="s">
        <v>41</v>
      </c>
      <c r="O551" s="76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82" t="s">
        <v>126</v>
      </c>
      <c r="AT551" s="182" t="s">
        <v>128</v>
      </c>
      <c r="AU551" s="182" t="s">
        <v>86</v>
      </c>
      <c r="AY551" s="18" t="s">
        <v>127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8" t="s">
        <v>84</v>
      </c>
      <c r="BK551" s="183">
        <f>ROUND(I551*H551,2)</f>
        <v>0</v>
      </c>
      <c r="BL551" s="18" t="s">
        <v>126</v>
      </c>
      <c r="BM551" s="182" t="s">
        <v>934</v>
      </c>
    </row>
    <row r="552" s="2" customFormat="1">
      <c r="A552" s="37"/>
      <c r="B552" s="38"/>
      <c r="C552" s="37"/>
      <c r="D552" s="184" t="s">
        <v>133</v>
      </c>
      <c r="E552" s="37"/>
      <c r="F552" s="185" t="s">
        <v>935</v>
      </c>
      <c r="G552" s="37"/>
      <c r="H552" s="37"/>
      <c r="I552" s="186"/>
      <c r="J552" s="37"/>
      <c r="K552" s="37"/>
      <c r="L552" s="38"/>
      <c r="M552" s="187"/>
      <c r="N552" s="188"/>
      <c r="O552" s="76"/>
      <c r="P552" s="76"/>
      <c r="Q552" s="76"/>
      <c r="R552" s="76"/>
      <c r="S552" s="76"/>
      <c r="T552" s="7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8" t="s">
        <v>133</v>
      </c>
      <c r="AU552" s="18" t="s">
        <v>86</v>
      </c>
    </row>
    <row r="553" s="13" customFormat="1">
      <c r="A553" s="13"/>
      <c r="B553" s="192"/>
      <c r="C553" s="13"/>
      <c r="D553" s="184" t="s">
        <v>158</v>
      </c>
      <c r="E553" s="193" t="s">
        <v>1</v>
      </c>
      <c r="F553" s="194" t="s">
        <v>224</v>
      </c>
      <c r="G553" s="13"/>
      <c r="H553" s="195">
        <v>44.200000000000003</v>
      </c>
      <c r="I553" s="196"/>
      <c r="J553" s="13"/>
      <c r="K553" s="13"/>
      <c r="L553" s="192"/>
      <c r="M553" s="197"/>
      <c r="N553" s="198"/>
      <c r="O553" s="198"/>
      <c r="P553" s="198"/>
      <c r="Q553" s="198"/>
      <c r="R553" s="198"/>
      <c r="S553" s="198"/>
      <c r="T553" s="19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3" t="s">
        <v>158</v>
      </c>
      <c r="AU553" s="193" t="s">
        <v>86</v>
      </c>
      <c r="AV553" s="13" t="s">
        <v>86</v>
      </c>
      <c r="AW553" s="13" t="s">
        <v>32</v>
      </c>
      <c r="AX553" s="13" t="s">
        <v>76</v>
      </c>
      <c r="AY553" s="193" t="s">
        <v>127</v>
      </c>
    </row>
    <row r="554" s="13" customFormat="1">
      <c r="A554" s="13"/>
      <c r="B554" s="192"/>
      <c r="C554" s="13"/>
      <c r="D554" s="184" t="s">
        <v>158</v>
      </c>
      <c r="E554" s="193" t="s">
        <v>1</v>
      </c>
      <c r="F554" s="194" t="s">
        <v>221</v>
      </c>
      <c r="G554" s="13"/>
      <c r="H554" s="195">
        <v>43.402000000000001</v>
      </c>
      <c r="I554" s="196"/>
      <c r="J554" s="13"/>
      <c r="K554" s="13"/>
      <c r="L554" s="192"/>
      <c r="M554" s="197"/>
      <c r="N554" s="198"/>
      <c r="O554" s="198"/>
      <c r="P554" s="198"/>
      <c r="Q554" s="198"/>
      <c r="R554" s="198"/>
      <c r="S554" s="198"/>
      <c r="T554" s="19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3" t="s">
        <v>158</v>
      </c>
      <c r="AU554" s="193" t="s">
        <v>86</v>
      </c>
      <c r="AV554" s="13" t="s">
        <v>86</v>
      </c>
      <c r="AW554" s="13" t="s">
        <v>32</v>
      </c>
      <c r="AX554" s="13" t="s">
        <v>76</v>
      </c>
      <c r="AY554" s="193" t="s">
        <v>127</v>
      </c>
    </row>
    <row r="555" s="14" customFormat="1">
      <c r="A555" s="14"/>
      <c r="B555" s="204"/>
      <c r="C555" s="14"/>
      <c r="D555" s="184" t="s">
        <v>158</v>
      </c>
      <c r="E555" s="205" t="s">
        <v>1</v>
      </c>
      <c r="F555" s="206" t="s">
        <v>259</v>
      </c>
      <c r="G555" s="14"/>
      <c r="H555" s="207">
        <v>87.602000000000004</v>
      </c>
      <c r="I555" s="208"/>
      <c r="J555" s="14"/>
      <c r="K555" s="14"/>
      <c r="L555" s="204"/>
      <c r="M555" s="209"/>
      <c r="N555" s="210"/>
      <c r="O555" s="210"/>
      <c r="P555" s="210"/>
      <c r="Q555" s="210"/>
      <c r="R555" s="210"/>
      <c r="S555" s="210"/>
      <c r="T555" s="21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5" t="s">
        <v>158</v>
      </c>
      <c r="AU555" s="205" t="s">
        <v>86</v>
      </c>
      <c r="AV555" s="14" t="s">
        <v>126</v>
      </c>
      <c r="AW555" s="14" t="s">
        <v>32</v>
      </c>
      <c r="AX555" s="14" t="s">
        <v>84</v>
      </c>
      <c r="AY555" s="205" t="s">
        <v>127</v>
      </c>
    </row>
    <row r="556" s="2" customFormat="1" ht="33" customHeight="1">
      <c r="A556" s="37"/>
      <c r="B556" s="169"/>
      <c r="C556" s="170" t="s">
        <v>936</v>
      </c>
      <c r="D556" s="170" t="s">
        <v>128</v>
      </c>
      <c r="E556" s="171" t="s">
        <v>937</v>
      </c>
      <c r="F556" s="172" t="s">
        <v>938</v>
      </c>
      <c r="G556" s="173" t="s">
        <v>347</v>
      </c>
      <c r="H556" s="174">
        <v>13.785</v>
      </c>
      <c r="I556" s="175"/>
      <c r="J556" s="176">
        <f>ROUND(I556*H556,2)</f>
        <v>0</v>
      </c>
      <c r="K556" s="177"/>
      <c r="L556" s="38"/>
      <c r="M556" s="178" t="s">
        <v>1</v>
      </c>
      <c r="N556" s="179" t="s">
        <v>41</v>
      </c>
      <c r="O556" s="76"/>
      <c r="P556" s="180">
        <f>O556*H556</f>
        <v>0</v>
      </c>
      <c r="Q556" s="180">
        <v>0</v>
      </c>
      <c r="R556" s="180">
        <f>Q556*H556</f>
        <v>0</v>
      </c>
      <c r="S556" s="180">
        <v>0</v>
      </c>
      <c r="T556" s="181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2" t="s">
        <v>126</v>
      </c>
      <c r="AT556" s="182" t="s">
        <v>128</v>
      </c>
      <c r="AU556" s="182" t="s">
        <v>86</v>
      </c>
      <c r="AY556" s="18" t="s">
        <v>127</v>
      </c>
      <c r="BE556" s="183">
        <f>IF(N556="základní",J556,0)</f>
        <v>0</v>
      </c>
      <c r="BF556" s="183">
        <f>IF(N556="snížená",J556,0)</f>
        <v>0</v>
      </c>
      <c r="BG556" s="183">
        <f>IF(N556="zákl. přenesená",J556,0)</f>
        <v>0</v>
      </c>
      <c r="BH556" s="183">
        <f>IF(N556="sníž. přenesená",J556,0)</f>
        <v>0</v>
      </c>
      <c r="BI556" s="183">
        <f>IF(N556="nulová",J556,0)</f>
        <v>0</v>
      </c>
      <c r="BJ556" s="18" t="s">
        <v>84</v>
      </c>
      <c r="BK556" s="183">
        <f>ROUND(I556*H556,2)</f>
        <v>0</v>
      </c>
      <c r="BL556" s="18" t="s">
        <v>126</v>
      </c>
      <c r="BM556" s="182" t="s">
        <v>939</v>
      </c>
    </row>
    <row r="557" s="2" customFormat="1">
      <c r="A557" s="37"/>
      <c r="B557" s="38"/>
      <c r="C557" s="37"/>
      <c r="D557" s="184" t="s">
        <v>133</v>
      </c>
      <c r="E557" s="37"/>
      <c r="F557" s="185" t="s">
        <v>940</v>
      </c>
      <c r="G557" s="37"/>
      <c r="H557" s="37"/>
      <c r="I557" s="186"/>
      <c r="J557" s="37"/>
      <c r="K557" s="37"/>
      <c r="L557" s="38"/>
      <c r="M557" s="187"/>
      <c r="N557" s="188"/>
      <c r="O557" s="76"/>
      <c r="P557" s="76"/>
      <c r="Q557" s="76"/>
      <c r="R557" s="76"/>
      <c r="S557" s="76"/>
      <c r="T557" s="7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8" t="s">
        <v>133</v>
      </c>
      <c r="AU557" s="18" t="s">
        <v>86</v>
      </c>
    </row>
    <row r="558" s="13" customFormat="1">
      <c r="A558" s="13"/>
      <c r="B558" s="192"/>
      <c r="C558" s="13"/>
      <c r="D558" s="184" t="s">
        <v>158</v>
      </c>
      <c r="E558" s="193" t="s">
        <v>1</v>
      </c>
      <c r="F558" s="194" t="s">
        <v>920</v>
      </c>
      <c r="G558" s="13"/>
      <c r="H558" s="195">
        <v>7.7400000000000002</v>
      </c>
      <c r="I558" s="196"/>
      <c r="J558" s="13"/>
      <c r="K558" s="13"/>
      <c r="L558" s="192"/>
      <c r="M558" s="197"/>
      <c r="N558" s="198"/>
      <c r="O558" s="198"/>
      <c r="P558" s="198"/>
      <c r="Q558" s="198"/>
      <c r="R558" s="198"/>
      <c r="S558" s="198"/>
      <c r="T558" s="19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3" t="s">
        <v>158</v>
      </c>
      <c r="AU558" s="193" t="s">
        <v>86</v>
      </c>
      <c r="AV558" s="13" t="s">
        <v>86</v>
      </c>
      <c r="AW558" s="13" t="s">
        <v>32</v>
      </c>
      <c r="AX558" s="13" t="s">
        <v>76</v>
      </c>
      <c r="AY558" s="193" t="s">
        <v>127</v>
      </c>
    </row>
    <row r="559" s="13" customFormat="1">
      <c r="A559" s="13"/>
      <c r="B559" s="192"/>
      <c r="C559" s="13"/>
      <c r="D559" s="184" t="s">
        <v>158</v>
      </c>
      <c r="E559" s="193" t="s">
        <v>1</v>
      </c>
      <c r="F559" s="194" t="s">
        <v>921</v>
      </c>
      <c r="G559" s="13"/>
      <c r="H559" s="195">
        <v>2.9449999999999998</v>
      </c>
      <c r="I559" s="196"/>
      <c r="J559" s="13"/>
      <c r="K559" s="13"/>
      <c r="L559" s="192"/>
      <c r="M559" s="197"/>
      <c r="N559" s="198"/>
      <c r="O559" s="198"/>
      <c r="P559" s="198"/>
      <c r="Q559" s="198"/>
      <c r="R559" s="198"/>
      <c r="S559" s="198"/>
      <c r="T559" s="19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3" t="s">
        <v>158</v>
      </c>
      <c r="AU559" s="193" t="s">
        <v>86</v>
      </c>
      <c r="AV559" s="13" t="s">
        <v>86</v>
      </c>
      <c r="AW559" s="13" t="s">
        <v>32</v>
      </c>
      <c r="AX559" s="13" t="s">
        <v>76</v>
      </c>
      <c r="AY559" s="193" t="s">
        <v>127</v>
      </c>
    </row>
    <row r="560" s="13" customFormat="1">
      <c r="A560" s="13"/>
      <c r="B560" s="192"/>
      <c r="C560" s="13"/>
      <c r="D560" s="184" t="s">
        <v>158</v>
      </c>
      <c r="E560" s="193" t="s">
        <v>1</v>
      </c>
      <c r="F560" s="194" t="s">
        <v>922</v>
      </c>
      <c r="G560" s="13"/>
      <c r="H560" s="195">
        <v>2.5230000000000001</v>
      </c>
      <c r="I560" s="196"/>
      <c r="J560" s="13"/>
      <c r="K560" s="13"/>
      <c r="L560" s="192"/>
      <c r="M560" s="197"/>
      <c r="N560" s="198"/>
      <c r="O560" s="198"/>
      <c r="P560" s="198"/>
      <c r="Q560" s="198"/>
      <c r="R560" s="198"/>
      <c r="S560" s="198"/>
      <c r="T560" s="19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3" t="s">
        <v>158</v>
      </c>
      <c r="AU560" s="193" t="s">
        <v>86</v>
      </c>
      <c r="AV560" s="13" t="s">
        <v>86</v>
      </c>
      <c r="AW560" s="13" t="s">
        <v>32</v>
      </c>
      <c r="AX560" s="13" t="s">
        <v>76</v>
      </c>
      <c r="AY560" s="193" t="s">
        <v>127</v>
      </c>
    </row>
    <row r="561" s="13" customFormat="1">
      <c r="A561" s="13"/>
      <c r="B561" s="192"/>
      <c r="C561" s="13"/>
      <c r="D561" s="184" t="s">
        <v>158</v>
      </c>
      <c r="E561" s="193" t="s">
        <v>1</v>
      </c>
      <c r="F561" s="194" t="s">
        <v>923</v>
      </c>
      <c r="G561" s="13"/>
      <c r="H561" s="195">
        <v>0.57699999999999996</v>
      </c>
      <c r="I561" s="196"/>
      <c r="J561" s="13"/>
      <c r="K561" s="13"/>
      <c r="L561" s="192"/>
      <c r="M561" s="197"/>
      <c r="N561" s="198"/>
      <c r="O561" s="198"/>
      <c r="P561" s="198"/>
      <c r="Q561" s="198"/>
      <c r="R561" s="198"/>
      <c r="S561" s="198"/>
      <c r="T561" s="19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3" t="s">
        <v>158</v>
      </c>
      <c r="AU561" s="193" t="s">
        <v>86</v>
      </c>
      <c r="AV561" s="13" t="s">
        <v>86</v>
      </c>
      <c r="AW561" s="13" t="s">
        <v>32</v>
      </c>
      <c r="AX561" s="13" t="s">
        <v>76</v>
      </c>
      <c r="AY561" s="193" t="s">
        <v>127</v>
      </c>
    </row>
    <row r="562" s="14" customFormat="1">
      <c r="A562" s="14"/>
      <c r="B562" s="204"/>
      <c r="C562" s="14"/>
      <c r="D562" s="184" t="s">
        <v>158</v>
      </c>
      <c r="E562" s="205" t="s">
        <v>1</v>
      </c>
      <c r="F562" s="206" t="s">
        <v>259</v>
      </c>
      <c r="G562" s="14"/>
      <c r="H562" s="207">
        <v>13.785</v>
      </c>
      <c r="I562" s="208"/>
      <c r="J562" s="14"/>
      <c r="K562" s="14"/>
      <c r="L562" s="204"/>
      <c r="M562" s="209"/>
      <c r="N562" s="210"/>
      <c r="O562" s="210"/>
      <c r="P562" s="210"/>
      <c r="Q562" s="210"/>
      <c r="R562" s="210"/>
      <c r="S562" s="210"/>
      <c r="T562" s="21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5" t="s">
        <v>158</v>
      </c>
      <c r="AU562" s="205" t="s">
        <v>86</v>
      </c>
      <c r="AV562" s="14" t="s">
        <v>126</v>
      </c>
      <c r="AW562" s="14" t="s">
        <v>32</v>
      </c>
      <c r="AX562" s="14" t="s">
        <v>84</v>
      </c>
      <c r="AY562" s="205" t="s">
        <v>127</v>
      </c>
    </row>
    <row r="563" s="2" customFormat="1" ht="33" customHeight="1">
      <c r="A563" s="37"/>
      <c r="B563" s="169"/>
      <c r="C563" s="170" t="s">
        <v>941</v>
      </c>
      <c r="D563" s="170" t="s">
        <v>128</v>
      </c>
      <c r="E563" s="171" t="s">
        <v>942</v>
      </c>
      <c r="F563" s="172" t="s">
        <v>943</v>
      </c>
      <c r="G563" s="173" t="s">
        <v>347</v>
      </c>
      <c r="H563" s="174">
        <v>39.076999999999998</v>
      </c>
      <c r="I563" s="175"/>
      <c r="J563" s="176">
        <f>ROUND(I563*H563,2)</f>
        <v>0</v>
      </c>
      <c r="K563" s="177"/>
      <c r="L563" s="38"/>
      <c r="M563" s="178" t="s">
        <v>1</v>
      </c>
      <c r="N563" s="179" t="s">
        <v>41</v>
      </c>
      <c r="O563" s="76"/>
      <c r="P563" s="180">
        <f>O563*H563</f>
        <v>0</v>
      </c>
      <c r="Q563" s="180">
        <v>0</v>
      </c>
      <c r="R563" s="180">
        <f>Q563*H563</f>
        <v>0</v>
      </c>
      <c r="S563" s="180">
        <v>0</v>
      </c>
      <c r="T563" s="181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2" t="s">
        <v>126</v>
      </c>
      <c r="AT563" s="182" t="s">
        <v>128</v>
      </c>
      <c r="AU563" s="182" t="s">
        <v>86</v>
      </c>
      <c r="AY563" s="18" t="s">
        <v>127</v>
      </c>
      <c r="BE563" s="183">
        <f>IF(N563="základní",J563,0)</f>
        <v>0</v>
      </c>
      <c r="BF563" s="183">
        <f>IF(N563="snížená",J563,0)</f>
        <v>0</v>
      </c>
      <c r="BG563" s="183">
        <f>IF(N563="zákl. přenesená",J563,0)</f>
        <v>0</v>
      </c>
      <c r="BH563" s="183">
        <f>IF(N563="sníž. přenesená",J563,0)</f>
        <v>0</v>
      </c>
      <c r="BI563" s="183">
        <f>IF(N563="nulová",J563,0)</f>
        <v>0</v>
      </c>
      <c r="BJ563" s="18" t="s">
        <v>84</v>
      </c>
      <c r="BK563" s="183">
        <f>ROUND(I563*H563,2)</f>
        <v>0</v>
      </c>
      <c r="BL563" s="18" t="s">
        <v>126</v>
      </c>
      <c r="BM563" s="182" t="s">
        <v>944</v>
      </c>
    </row>
    <row r="564" s="2" customFormat="1">
      <c r="A564" s="37"/>
      <c r="B564" s="38"/>
      <c r="C564" s="37"/>
      <c r="D564" s="184" t="s">
        <v>133</v>
      </c>
      <c r="E564" s="37"/>
      <c r="F564" s="185" t="s">
        <v>945</v>
      </c>
      <c r="G564" s="37"/>
      <c r="H564" s="37"/>
      <c r="I564" s="186"/>
      <c r="J564" s="37"/>
      <c r="K564" s="37"/>
      <c r="L564" s="38"/>
      <c r="M564" s="187"/>
      <c r="N564" s="188"/>
      <c r="O564" s="76"/>
      <c r="P564" s="76"/>
      <c r="Q564" s="76"/>
      <c r="R564" s="76"/>
      <c r="S564" s="76"/>
      <c r="T564" s="7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8" t="s">
        <v>133</v>
      </c>
      <c r="AU564" s="18" t="s">
        <v>86</v>
      </c>
    </row>
    <row r="565" s="13" customFormat="1">
      <c r="A565" s="13"/>
      <c r="B565" s="192"/>
      <c r="C565" s="13"/>
      <c r="D565" s="184" t="s">
        <v>158</v>
      </c>
      <c r="E565" s="193" t="s">
        <v>1</v>
      </c>
      <c r="F565" s="194" t="s">
        <v>908</v>
      </c>
      <c r="G565" s="13"/>
      <c r="H565" s="195">
        <v>9.4600000000000009</v>
      </c>
      <c r="I565" s="196"/>
      <c r="J565" s="13"/>
      <c r="K565" s="13"/>
      <c r="L565" s="192"/>
      <c r="M565" s="197"/>
      <c r="N565" s="198"/>
      <c r="O565" s="198"/>
      <c r="P565" s="198"/>
      <c r="Q565" s="198"/>
      <c r="R565" s="198"/>
      <c r="S565" s="198"/>
      <c r="T565" s="19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3" t="s">
        <v>158</v>
      </c>
      <c r="AU565" s="193" t="s">
        <v>86</v>
      </c>
      <c r="AV565" s="13" t="s">
        <v>86</v>
      </c>
      <c r="AW565" s="13" t="s">
        <v>32</v>
      </c>
      <c r="AX565" s="13" t="s">
        <v>76</v>
      </c>
      <c r="AY565" s="193" t="s">
        <v>127</v>
      </c>
    </row>
    <row r="566" s="13" customFormat="1">
      <c r="A566" s="13"/>
      <c r="B566" s="192"/>
      <c r="C566" s="13"/>
      <c r="D566" s="184" t="s">
        <v>158</v>
      </c>
      <c r="E566" s="193" t="s">
        <v>1</v>
      </c>
      <c r="F566" s="194" t="s">
        <v>924</v>
      </c>
      <c r="G566" s="13"/>
      <c r="H566" s="195">
        <v>1.2370000000000001</v>
      </c>
      <c r="I566" s="196"/>
      <c r="J566" s="13"/>
      <c r="K566" s="13"/>
      <c r="L566" s="192"/>
      <c r="M566" s="197"/>
      <c r="N566" s="198"/>
      <c r="O566" s="198"/>
      <c r="P566" s="198"/>
      <c r="Q566" s="198"/>
      <c r="R566" s="198"/>
      <c r="S566" s="198"/>
      <c r="T566" s="19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3" t="s">
        <v>158</v>
      </c>
      <c r="AU566" s="193" t="s">
        <v>86</v>
      </c>
      <c r="AV566" s="13" t="s">
        <v>86</v>
      </c>
      <c r="AW566" s="13" t="s">
        <v>32</v>
      </c>
      <c r="AX566" s="13" t="s">
        <v>76</v>
      </c>
      <c r="AY566" s="193" t="s">
        <v>127</v>
      </c>
    </row>
    <row r="567" s="13" customFormat="1">
      <c r="A567" s="13"/>
      <c r="B567" s="192"/>
      <c r="C567" s="13"/>
      <c r="D567" s="184" t="s">
        <v>158</v>
      </c>
      <c r="E567" s="193" t="s">
        <v>1</v>
      </c>
      <c r="F567" s="194" t="s">
        <v>925</v>
      </c>
      <c r="G567" s="13"/>
      <c r="H567" s="195">
        <v>28.379999999999999</v>
      </c>
      <c r="I567" s="196"/>
      <c r="J567" s="13"/>
      <c r="K567" s="13"/>
      <c r="L567" s="192"/>
      <c r="M567" s="197"/>
      <c r="N567" s="198"/>
      <c r="O567" s="198"/>
      <c r="P567" s="198"/>
      <c r="Q567" s="198"/>
      <c r="R567" s="198"/>
      <c r="S567" s="198"/>
      <c r="T567" s="19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3" t="s">
        <v>158</v>
      </c>
      <c r="AU567" s="193" t="s">
        <v>86</v>
      </c>
      <c r="AV567" s="13" t="s">
        <v>86</v>
      </c>
      <c r="AW567" s="13" t="s">
        <v>32</v>
      </c>
      <c r="AX567" s="13" t="s">
        <v>76</v>
      </c>
      <c r="AY567" s="193" t="s">
        <v>127</v>
      </c>
    </row>
    <row r="568" s="14" customFormat="1">
      <c r="A568" s="14"/>
      <c r="B568" s="204"/>
      <c r="C568" s="14"/>
      <c r="D568" s="184" t="s">
        <v>158</v>
      </c>
      <c r="E568" s="205" t="s">
        <v>1</v>
      </c>
      <c r="F568" s="206" t="s">
        <v>259</v>
      </c>
      <c r="G568" s="14"/>
      <c r="H568" s="207">
        <v>39.076999999999998</v>
      </c>
      <c r="I568" s="208"/>
      <c r="J568" s="14"/>
      <c r="K568" s="14"/>
      <c r="L568" s="204"/>
      <c r="M568" s="209"/>
      <c r="N568" s="210"/>
      <c r="O568" s="210"/>
      <c r="P568" s="210"/>
      <c r="Q568" s="210"/>
      <c r="R568" s="210"/>
      <c r="S568" s="210"/>
      <c r="T568" s="21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5" t="s">
        <v>158</v>
      </c>
      <c r="AU568" s="205" t="s">
        <v>86</v>
      </c>
      <c r="AV568" s="14" t="s">
        <v>126</v>
      </c>
      <c r="AW568" s="14" t="s">
        <v>32</v>
      </c>
      <c r="AX568" s="14" t="s">
        <v>84</v>
      </c>
      <c r="AY568" s="205" t="s">
        <v>127</v>
      </c>
    </row>
    <row r="569" s="2" customFormat="1" ht="24.15" customHeight="1">
      <c r="A569" s="37"/>
      <c r="B569" s="169"/>
      <c r="C569" s="170" t="s">
        <v>946</v>
      </c>
      <c r="D569" s="170" t="s">
        <v>128</v>
      </c>
      <c r="E569" s="171" t="s">
        <v>947</v>
      </c>
      <c r="F569" s="172" t="s">
        <v>948</v>
      </c>
      <c r="G569" s="173" t="s">
        <v>347</v>
      </c>
      <c r="H569" s="174">
        <v>34.740000000000002</v>
      </c>
      <c r="I569" s="175"/>
      <c r="J569" s="176">
        <f>ROUND(I569*H569,2)</f>
        <v>0</v>
      </c>
      <c r="K569" s="177"/>
      <c r="L569" s="38"/>
      <c r="M569" s="178" t="s">
        <v>1</v>
      </c>
      <c r="N569" s="179" t="s">
        <v>41</v>
      </c>
      <c r="O569" s="76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2" t="s">
        <v>126</v>
      </c>
      <c r="AT569" s="182" t="s">
        <v>128</v>
      </c>
      <c r="AU569" s="182" t="s">
        <v>86</v>
      </c>
      <c r="AY569" s="18" t="s">
        <v>127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8" t="s">
        <v>84</v>
      </c>
      <c r="BK569" s="183">
        <f>ROUND(I569*H569,2)</f>
        <v>0</v>
      </c>
      <c r="BL569" s="18" t="s">
        <v>126</v>
      </c>
      <c r="BM569" s="182" t="s">
        <v>949</v>
      </c>
    </row>
    <row r="570" s="2" customFormat="1">
      <c r="A570" s="37"/>
      <c r="B570" s="38"/>
      <c r="C570" s="37"/>
      <c r="D570" s="184" t="s">
        <v>133</v>
      </c>
      <c r="E570" s="37"/>
      <c r="F570" s="185" t="s">
        <v>950</v>
      </c>
      <c r="G570" s="37"/>
      <c r="H570" s="37"/>
      <c r="I570" s="186"/>
      <c r="J570" s="37"/>
      <c r="K570" s="37"/>
      <c r="L570" s="38"/>
      <c r="M570" s="187"/>
      <c r="N570" s="188"/>
      <c r="O570" s="76"/>
      <c r="P570" s="76"/>
      <c r="Q570" s="76"/>
      <c r="R570" s="76"/>
      <c r="S570" s="76"/>
      <c r="T570" s="7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8" t="s">
        <v>133</v>
      </c>
      <c r="AU570" s="18" t="s">
        <v>86</v>
      </c>
    </row>
    <row r="571" s="13" customFormat="1">
      <c r="A571" s="13"/>
      <c r="B571" s="192"/>
      <c r="C571" s="13"/>
      <c r="D571" s="184" t="s">
        <v>158</v>
      </c>
      <c r="E571" s="193" t="s">
        <v>1</v>
      </c>
      <c r="F571" s="194" t="s">
        <v>906</v>
      </c>
      <c r="G571" s="13"/>
      <c r="H571" s="195">
        <v>3.7799999999999998</v>
      </c>
      <c r="I571" s="196"/>
      <c r="J571" s="13"/>
      <c r="K571" s="13"/>
      <c r="L571" s="192"/>
      <c r="M571" s="197"/>
      <c r="N571" s="198"/>
      <c r="O571" s="198"/>
      <c r="P571" s="198"/>
      <c r="Q571" s="198"/>
      <c r="R571" s="198"/>
      <c r="S571" s="198"/>
      <c r="T571" s="19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3" t="s">
        <v>158</v>
      </c>
      <c r="AU571" s="193" t="s">
        <v>86</v>
      </c>
      <c r="AV571" s="13" t="s">
        <v>86</v>
      </c>
      <c r="AW571" s="13" t="s">
        <v>32</v>
      </c>
      <c r="AX571" s="13" t="s">
        <v>76</v>
      </c>
      <c r="AY571" s="193" t="s">
        <v>127</v>
      </c>
    </row>
    <row r="572" s="13" customFormat="1">
      <c r="A572" s="13"/>
      <c r="B572" s="192"/>
      <c r="C572" s="13"/>
      <c r="D572" s="184" t="s">
        <v>158</v>
      </c>
      <c r="E572" s="193" t="s">
        <v>1</v>
      </c>
      <c r="F572" s="194" t="s">
        <v>907</v>
      </c>
      <c r="G572" s="13"/>
      <c r="H572" s="195">
        <v>30.960000000000001</v>
      </c>
      <c r="I572" s="196"/>
      <c r="J572" s="13"/>
      <c r="K572" s="13"/>
      <c r="L572" s="192"/>
      <c r="M572" s="197"/>
      <c r="N572" s="198"/>
      <c r="O572" s="198"/>
      <c r="P572" s="198"/>
      <c r="Q572" s="198"/>
      <c r="R572" s="198"/>
      <c r="S572" s="198"/>
      <c r="T572" s="19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3" t="s">
        <v>158</v>
      </c>
      <c r="AU572" s="193" t="s">
        <v>86</v>
      </c>
      <c r="AV572" s="13" t="s">
        <v>86</v>
      </c>
      <c r="AW572" s="13" t="s">
        <v>32</v>
      </c>
      <c r="AX572" s="13" t="s">
        <v>76</v>
      </c>
      <c r="AY572" s="193" t="s">
        <v>127</v>
      </c>
    </row>
    <row r="573" s="14" customFormat="1">
      <c r="A573" s="14"/>
      <c r="B573" s="204"/>
      <c r="C573" s="14"/>
      <c r="D573" s="184" t="s">
        <v>158</v>
      </c>
      <c r="E573" s="205" t="s">
        <v>1</v>
      </c>
      <c r="F573" s="206" t="s">
        <v>259</v>
      </c>
      <c r="G573" s="14"/>
      <c r="H573" s="207">
        <v>34.740000000000002</v>
      </c>
      <c r="I573" s="208"/>
      <c r="J573" s="14"/>
      <c r="K573" s="14"/>
      <c r="L573" s="204"/>
      <c r="M573" s="209"/>
      <c r="N573" s="210"/>
      <c r="O573" s="210"/>
      <c r="P573" s="210"/>
      <c r="Q573" s="210"/>
      <c r="R573" s="210"/>
      <c r="S573" s="210"/>
      <c r="T573" s="21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05" t="s">
        <v>158</v>
      </c>
      <c r="AU573" s="205" t="s">
        <v>86</v>
      </c>
      <c r="AV573" s="14" t="s">
        <v>126</v>
      </c>
      <c r="AW573" s="14" t="s">
        <v>32</v>
      </c>
      <c r="AX573" s="14" t="s">
        <v>84</v>
      </c>
      <c r="AY573" s="205" t="s">
        <v>127</v>
      </c>
    </row>
    <row r="574" s="12" customFormat="1" ht="22.8" customHeight="1">
      <c r="A574" s="12"/>
      <c r="B574" s="158"/>
      <c r="C574" s="12"/>
      <c r="D574" s="159" t="s">
        <v>75</v>
      </c>
      <c r="E574" s="190" t="s">
        <v>951</v>
      </c>
      <c r="F574" s="190" t="s">
        <v>952</v>
      </c>
      <c r="G574" s="12"/>
      <c r="H574" s="12"/>
      <c r="I574" s="161"/>
      <c r="J574" s="191">
        <f>BK574</f>
        <v>0</v>
      </c>
      <c r="K574" s="12"/>
      <c r="L574" s="158"/>
      <c r="M574" s="163"/>
      <c r="N574" s="164"/>
      <c r="O574" s="164"/>
      <c r="P574" s="165">
        <f>SUM(P575:P576)</f>
        <v>0</v>
      </c>
      <c r="Q574" s="164"/>
      <c r="R574" s="165">
        <f>SUM(R575:R576)</f>
        <v>0</v>
      </c>
      <c r="S574" s="164"/>
      <c r="T574" s="166">
        <f>SUM(T575:T576)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59" t="s">
        <v>84</v>
      </c>
      <c r="AT574" s="167" t="s">
        <v>75</v>
      </c>
      <c r="AU574" s="167" t="s">
        <v>84</v>
      </c>
      <c r="AY574" s="159" t="s">
        <v>127</v>
      </c>
      <c r="BK574" s="168">
        <f>SUM(BK575:BK576)</f>
        <v>0</v>
      </c>
    </row>
    <row r="575" s="2" customFormat="1" ht="24.15" customHeight="1">
      <c r="A575" s="37"/>
      <c r="B575" s="169"/>
      <c r="C575" s="170" t="s">
        <v>953</v>
      </c>
      <c r="D575" s="170" t="s">
        <v>128</v>
      </c>
      <c r="E575" s="171" t="s">
        <v>954</v>
      </c>
      <c r="F575" s="172" t="s">
        <v>955</v>
      </c>
      <c r="G575" s="173" t="s">
        <v>347</v>
      </c>
      <c r="H575" s="174">
        <v>571.91800000000001</v>
      </c>
      <c r="I575" s="175"/>
      <c r="J575" s="176">
        <f>ROUND(I575*H575,2)</f>
        <v>0</v>
      </c>
      <c r="K575" s="177"/>
      <c r="L575" s="38"/>
      <c r="M575" s="178" t="s">
        <v>1</v>
      </c>
      <c r="N575" s="179" t="s">
        <v>41</v>
      </c>
      <c r="O575" s="76"/>
      <c r="P575" s="180">
        <f>O575*H575</f>
        <v>0</v>
      </c>
      <c r="Q575" s="180">
        <v>0</v>
      </c>
      <c r="R575" s="180">
        <f>Q575*H575</f>
        <v>0</v>
      </c>
      <c r="S575" s="180">
        <v>0</v>
      </c>
      <c r="T575" s="18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2" t="s">
        <v>126</v>
      </c>
      <c r="AT575" s="182" t="s">
        <v>128</v>
      </c>
      <c r="AU575" s="182" t="s">
        <v>86</v>
      </c>
      <c r="AY575" s="18" t="s">
        <v>127</v>
      </c>
      <c r="BE575" s="183">
        <f>IF(N575="základní",J575,0)</f>
        <v>0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8" t="s">
        <v>84</v>
      </c>
      <c r="BK575" s="183">
        <f>ROUND(I575*H575,2)</f>
        <v>0</v>
      </c>
      <c r="BL575" s="18" t="s">
        <v>126</v>
      </c>
      <c r="BM575" s="182" t="s">
        <v>956</v>
      </c>
    </row>
    <row r="576" s="2" customFormat="1">
      <c r="A576" s="37"/>
      <c r="B576" s="38"/>
      <c r="C576" s="37"/>
      <c r="D576" s="184" t="s">
        <v>133</v>
      </c>
      <c r="E576" s="37"/>
      <c r="F576" s="185" t="s">
        <v>957</v>
      </c>
      <c r="G576" s="37"/>
      <c r="H576" s="37"/>
      <c r="I576" s="186"/>
      <c r="J576" s="37"/>
      <c r="K576" s="37"/>
      <c r="L576" s="38"/>
      <c r="M576" s="187"/>
      <c r="N576" s="188"/>
      <c r="O576" s="76"/>
      <c r="P576" s="76"/>
      <c r="Q576" s="76"/>
      <c r="R576" s="76"/>
      <c r="S576" s="76"/>
      <c r="T576" s="7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8" t="s">
        <v>133</v>
      </c>
      <c r="AU576" s="18" t="s">
        <v>86</v>
      </c>
    </row>
    <row r="577" s="12" customFormat="1" ht="25.92" customHeight="1">
      <c r="A577" s="12"/>
      <c r="B577" s="158"/>
      <c r="C577" s="12"/>
      <c r="D577" s="159" t="s">
        <v>75</v>
      </c>
      <c r="E577" s="160" t="s">
        <v>958</v>
      </c>
      <c r="F577" s="160" t="s">
        <v>959</v>
      </c>
      <c r="G577" s="12"/>
      <c r="H577" s="12"/>
      <c r="I577" s="161"/>
      <c r="J577" s="162">
        <f>BK577</f>
        <v>0</v>
      </c>
      <c r="K577" s="12"/>
      <c r="L577" s="158"/>
      <c r="M577" s="163"/>
      <c r="N577" s="164"/>
      <c r="O577" s="164"/>
      <c r="P577" s="165">
        <f>P578</f>
        <v>0</v>
      </c>
      <c r="Q577" s="164"/>
      <c r="R577" s="165">
        <f>R578</f>
        <v>0.0088000000000000005</v>
      </c>
      <c r="S577" s="164"/>
      <c r="T577" s="166">
        <f>T578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59" t="s">
        <v>86</v>
      </c>
      <c r="AT577" s="167" t="s">
        <v>75</v>
      </c>
      <c r="AU577" s="167" t="s">
        <v>76</v>
      </c>
      <c r="AY577" s="159" t="s">
        <v>127</v>
      </c>
      <c r="BK577" s="168">
        <f>BK578</f>
        <v>0</v>
      </c>
    </row>
    <row r="578" s="12" customFormat="1" ht="22.8" customHeight="1">
      <c r="A578" s="12"/>
      <c r="B578" s="158"/>
      <c r="C578" s="12"/>
      <c r="D578" s="159" t="s">
        <v>75</v>
      </c>
      <c r="E578" s="190" t="s">
        <v>960</v>
      </c>
      <c r="F578" s="190" t="s">
        <v>961</v>
      </c>
      <c r="G578" s="12"/>
      <c r="H578" s="12"/>
      <c r="I578" s="161"/>
      <c r="J578" s="191">
        <f>BK578</f>
        <v>0</v>
      </c>
      <c r="K578" s="12"/>
      <c r="L578" s="158"/>
      <c r="M578" s="163"/>
      <c r="N578" s="164"/>
      <c r="O578" s="164"/>
      <c r="P578" s="165">
        <f>SUM(P579:P585)</f>
        <v>0</v>
      </c>
      <c r="Q578" s="164"/>
      <c r="R578" s="165">
        <f>SUM(R579:R585)</f>
        <v>0.0088000000000000005</v>
      </c>
      <c r="S578" s="164"/>
      <c r="T578" s="166">
        <f>SUM(T579:T585)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159" t="s">
        <v>86</v>
      </c>
      <c r="AT578" s="167" t="s">
        <v>75</v>
      </c>
      <c r="AU578" s="167" t="s">
        <v>84</v>
      </c>
      <c r="AY578" s="159" t="s">
        <v>127</v>
      </c>
      <c r="BK578" s="168">
        <f>SUM(BK579:BK585)</f>
        <v>0</v>
      </c>
    </row>
    <row r="579" s="2" customFormat="1" ht="24.15" customHeight="1">
      <c r="A579" s="37"/>
      <c r="B579" s="169"/>
      <c r="C579" s="170" t="s">
        <v>962</v>
      </c>
      <c r="D579" s="170" t="s">
        <v>128</v>
      </c>
      <c r="E579" s="171" t="s">
        <v>963</v>
      </c>
      <c r="F579" s="172" t="s">
        <v>964</v>
      </c>
      <c r="G579" s="173" t="s">
        <v>254</v>
      </c>
      <c r="H579" s="174">
        <v>20</v>
      </c>
      <c r="I579" s="175"/>
      <c r="J579" s="176">
        <f>ROUND(I579*H579,2)</f>
        <v>0</v>
      </c>
      <c r="K579" s="177"/>
      <c r="L579" s="38"/>
      <c r="M579" s="178" t="s">
        <v>1</v>
      </c>
      <c r="N579" s="179" t="s">
        <v>41</v>
      </c>
      <c r="O579" s="76"/>
      <c r="P579" s="180">
        <f>O579*H579</f>
        <v>0</v>
      </c>
      <c r="Q579" s="180">
        <v>8.0000000000000007E-05</v>
      </c>
      <c r="R579" s="180">
        <f>Q579*H579</f>
        <v>0.0016000000000000001</v>
      </c>
      <c r="S579" s="180">
        <v>0</v>
      </c>
      <c r="T579" s="181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2" t="s">
        <v>335</v>
      </c>
      <c r="AT579" s="182" t="s">
        <v>128</v>
      </c>
      <c r="AU579" s="182" t="s">
        <v>86</v>
      </c>
      <c r="AY579" s="18" t="s">
        <v>127</v>
      </c>
      <c r="BE579" s="183">
        <f>IF(N579="základní",J579,0)</f>
        <v>0</v>
      </c>
      <c r="BF579" s="183">
        <f>IF(N579="snížená",J579,0)</f>
        <v>0</v>
      </c>
      <c r="BG579" s="183">
        <f>IF(N579="zákl. přenesená",J579,0)</f>
        <v>0</v>
      </c>
      <c r="BH579" s="183">
        <f>IF(N579="sníž. přenesená",J579,0)</f>
        <v>0</v>
      </c>
      <c r="BI579" s="183">
        <f>IF(N579="nulová",J579,0)</f>
        <v>0</v>
      </c>
      <c r="BJ579" s="18" t="s">
        <v>84</v>
      </c>
      <c r="BK579" s="183">
        <f>ROUND(I579*H579,2)</f>
        <v>0</v>
      </c>
      <c r="BL579" s="18" t="s">
        <v>335</v>
      </c>
      <c r="BM579" s="182" t="s">
        <v>965</v>
      </c>
    </row>
    <row r="580" s="2" customFormat="1">
      <c r="A580" s="37"/>
      <c r="B580" s="38"/>
      <c r="C580" s="37"/>
      <c r="D580" s="184" t="s">
        <v>133</v>
      </c>
      <c r="E580" s="37"/>
      <c r="F580" s="185" t="s">
        <v>966</v>
      </c>
      <c r="G580" s="37"/>
      <c r="H580" s="37"/>
      <c r="I580" s="186"/>
      <c r="J580" s="37"/>
      <c r="K580" s="37"/>
      <c r="L580" s="38"/>
      <c r="M580" s="187"/>
      <c r="N580" s="188"/>
      <c r="O580" s="76"/>
      <c r="P580" s="76"/>
      <c r="Q580" s="76"/>
      <c r="R580" s="76"/>
      <c r="S580" s="76"/>
      <c r="T580" s="7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8" t="s">
        <v>133</v>
      </c>
      <c r="AU580" s="18" t="s">
        <v>86</v>
      </c>
    </row>
    <row r="581" s="13" customFormat="1">
      <c r="A581" s="13"/>
      <c r="B581" s="192"/>
      <c r="C581" s="13"/>
      <c r="D581" s="184" t="s">
        <v>158</v>
      </c>
      <c r="E581" s="193" t="s">
        <v>1</v>
      </c>
      <c r="F581" s="194" t="s">
        <v>967</v>
      </c>
      <c r="G581" s="13"/>
      <c r="H581" s="195">
        <v>20</v>
      </c>
      <c r="I581" s="196"/>
      <c r="J581" s="13"/>
      <c r="K581" s="13"/>
      <c r="L581" s="192"/>
      <c r="M581" s="197"/>
      <c r="N581" s="198"/>
      <c r="O581" s="198"/>
      <c r="P581" s="198"/>
      <c r="Q581" s="198"/>
      <c r="R581" s="198"/>
      <c r="S581" s="198"/>
      <c r="T581" s="19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3" t="s">
        <v>158</v>
      </c>
      <c r="AU581" s="193" t="s">
        <v>86</v>
      </c>
      <c r="AV581" s="13" t="s">
        <v>86</v>
      </c>
      <c r="AW581" s="13" t="s">
        <v>32</v>
      </c>
      <c r="AX581" s="13" t="s">
        <v>84</v>
      </c>
      <c r="AY581" s="193" t="s">
        <v>127</v>
      </c>
    </row>
    <row r="582" s="2" customFormat="1" ht="24.15" customHeight="1">
      <c r="A582" s="37"/>
      <c r="B582" s="169"/>
      <c r="C582" s="219" t="s">
        <v>968</v>
      </c>
      <c r="D582" s="219" t="s">
        <v>344</v>
      </c>
      <c r="E582" s="220" t="s">
        <v>969</v>
      </c>
      <c r="F582" s="221" t="s">
        <v>970</v>
      </c>
      <c r="G582" s="222" t="s">
        <v>254</v>
      </c>
      <c r="H582" s="223">
        <v>24</v>
      </c>
      <c r="I582" s="224"/>
      <c r="J582" s="225">
        <f>ROUND(I582*H582,2)</f>
        <v>0</v>
      </c>
      <c r="K582" s="226"/>
      <c r="L582" s="227"/>
      <c r="M582" s="228" t="s">
        <v>1</v>
      </c>
      <c r="N582" s="229" t="s">
        <v>41</v>
      </c>
      <c r="O582" s="76"/>
      <c r="P582" s="180">
        <f>O582*H582</f>
        <v>0</v>
      </c>
      <c r="Q582" s="180">
        <v>0.00029999999999999997</v>
      </c>
      <c r="R582" s="180">
        <f>Q582*H582</f>
        <v>0.0071999999999999998</v>
      </c>
      <c r="S582" s="180">
        <v>0</v>
      </c>
      <c r="T582" s="181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2" t="s">
        <v>432</v>
      </c>
      <c r="AT582" s="182" t="s">
        <v>344</v>
      </c>
      <c r="AU582" s="182" t="s">
        <v>86</v>
      </c>
      <c r="AY582" s="18" t="s">
        <v>127</v>
      </c>
      <c r="BE582" s="183">
        <f>IF(N582="základní",J582,0)</f>
        <v>0</v>
      </c>
      <c r="BF582" s="183">
        <f>IF(N582="snížená",J582,0)</f>
        <v>0</v>
      </c>
      <c r="BG582" s="183">
        <f>IF(N582="zákl. přenesená",J582,0)</f>
        <v>0</v>
      </c>
      <c r="BH582" s="183">
        <f>IF(N582="sníž. přenesená",J582,0)</f>
        <v>0</v>
      </c>
      <c r="BI582" s="183">
        <f>IF(N582="nulová",J582,0)</f>
        <v>0</v>
      </c>
      <c r="BJ582" s="18" t="s">
        <v>84</v>
      </c>
      <c r="BK582" s="183">
        <f>ROUND(I582*H582,2)</f>
        <v>0</v>
      </c>
      <c r="BL582" s="18" t="s">
        <v>335</v>
      </c>
      <c r="BM582" s="182" t="s">
        <v>971</v>
      </c>
    </row>
    <row r="583" s="2" customFormat="1">
      <c r="A583" s="37"/>
      <c r="B583" s="38"/>
      <c r="C583" s="37"/>
      <c r="D583" s="184" t="s">
        <v>133</v>
      </c>
      <c r="E583" s="37"/>
      <c r="F583" s="185" t="s">
        <v>970</v>
      </c>
      <c r="G583" s="37"/>
      <c r="H583" s="37"/>
      <c r="I583" s="186"/>
      <c r="J583" s="37"/>
      <c r="K583" s="37"/>
      <c r="L583" s="38"/>
      <c r="M583" s="187"/>
      <c r="N583" s="188"/>
      <c r="O583" s="76"/>
      <c r="P583" s="76"/>
      <c r="Q583" s="76"/>
      <c r="R583" s="76"/>
      <c r="S583" s="76"/>
      <c r="T583" s="7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8" t="s">
        <v>133</v>
      </c>
      <c r="AU583" s="18" t="s">
        <v>86</v>
      </c>
    </row>
    <row r="584" s="13" customFormat="1">
      <c r="A584" s="13"/>
      <c r="B584" s="192"/>
      <c r="C584" s="13"/>
      <c r="D584" s="184" t="s">
        <v>158</v>
      </c>
      <c r="E584" s="193" t="s">
        <v>1</v>
      </c>
      <c r="F584" s="194" t="s">
        <v>967</v>
      </c>
      <c r="G584" s="13"/>
      <c r="H584" s="195">
        <v>20</v>
      </c>
      <c r="I584" s="196"/>
      <c r="J584" s="13"/>
      <c r="K584" s="13"/>
      <c r="L584" s="192"/>
      <c r="M584" s="197"/>
      <c r="N584" s="198"/>
      <c r="O584" s="198"/>
      <c r="P584" s="198"/>
      <c r="Q584" s="198"/>
      <c r="R584" s="198"/>
      <c r="S584" s="198"/>
      <c r="T584" s="19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3" t="s">
        <v>158</v>
      </c>
      <c r="AU584" s="193" t="s">
        <v>86</v>
      </c>
      <c r="AV584" s="13" t="s">
        <v>86</v>
      </c>
      <c r="AW584" s="13" t="s">
        <v>32</v>
      </c>
      <c r="AX584" s="13" t="s">
        <v>84</v>
      </c>
      <c r="AY584" s="193" t="s">
        <v>127</v>
      </c>
    </row>
    <row r="585" s="13" customFormat="1">
      <c r="A585" s="13"/>
      <c r="B585" s="192"/>
      <c r="C585" s="13"/>
      <c r="D585" s="184" t="s">
        <v>158</v>
      </c>
      <c r="E585" s="13"/>
      <c r="F585" s="194" t="s">
        <v>972</v>
      </c>
      <c r="G585" s="13"/>
      <c r="H585" s="195">
        <v>24</v>
      </c>
      <c r="I585" s="196"/>
      <c r="J585" s="13"/>
      <c r="K585" s="13"/>
      <c r="L585" s="192"/>
      <c r="M585" s="200"/>
      <c r="N585" s="201"/>
      <c r="O585" s="201"/>
      <c r="P585" s="201"/>
      <c r="Q585" s="201"/>
      <c r="R585" s="201"/>
      <c r="S585" s="201"/>
      <c r="T585" s="20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3" t="s">
        <v>158</v>
      </c>
      <c r="AU585" s="193" t="s">
        <v>86</v>
      </c>
      <c r="AV585" s="13" t="s">
        <v>86</v>
      </c>
      <c r="AW585" s="13" t="s">
        <v>3</v>
      </c>
      <c r="AX585" s="13" t="s">
        <v>84</v>
      </c>
      <c r="AY585" s="193" t="s">
        <v>127</v>
      </c>
    </row>
    <row r="586" s="2" customFormat="1" ht="6.96" customHeight="1">
      <c r="A586" s="37"/>
      <c r="B586" s="59"/>
      <c r="C586" s="60"/>
      <c r="D586" s="60"/>
      <c r="E586" s="60"/>
      <c r="F586" s="60"/>
      <c r="G586" s="60"/>
      <c r="H586" s="60"/>
      <c r="I586" s="60"/>
      <c r="J586" s="60"/>
      <c r="K586" s="60"/>
      <c r="L586" s="38"/>
      <c r="M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</row>
  </sheetData>
  <autoFilter ref="C127:K58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203" t="s">
        <v>201</v>
      </c>
      <c r="BA2" s="203" t="s">
        <v>1</v>
      </c>
      <c r="BB2" s="203" t="s">
        <v>1</v>
      </c>
      <c r="BC2" s="203" t="s">
        <v>365</v>
      </c>
      <c r="BD2" s="203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203" t="s">
        <v>207</v>
      </c>
      <c r="BA3" s="203" t="s">
        <v>1</v>
      </c>
      <c r="BB3" s="203" t="s">
        <v>1</v>
      </c>
      <c r="BC3" s="203" t="s">
        <v>973</v>
      </c>
      <c r="BD3" s="203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  <c r="AZ4" s="203" t="s">
        <v>219</v>
      </c>
      <c r="BA4" s="203" t="s">
        <v>974</v>
      </c>
      <c r="BB4" s="203" t="s">
        <v>1</v>
      </c>
      <c r="BC4" s="203" t="s">
        <v>975</v>
      </c>
      <c r="BD4" s="203" t="s">
        <v>86</v>
      </c>
    </row>
    <row r="5" s="1" customFormat="1" ht="6.96" customHeight="1">
      <c r="B5" s="21"/>
      <c r="L5" s="21"/>
      <c r="AZ5" s="203" t="s">
        <v>221</v>
      </c>
      <c r="BA5" s="203" t="s">
        <v>1</v>
      </c>
      <c r="BB5" s="203" t="s">
        <v>1</v>
      </c>
      <c r="BC5" s="203" t="s">
        <v>976</v>
      </c>
      <c r="BD5" s="203" t="s">
        <v>86</v>
      </c>
    </row>
    <row r="6" s="1" customFormat="1" ht="12" customHeight="1">
      <c r="B6" s="21"/>
      <c r="D6" s="31" t="s">
        <v>16</v>
      </c>
      <c r="L6" s="21"/>
      <c r="AZ6" s="203" t="s">
        <v>224</v>
      </c>
      <c r="BA6" s="203" t="s">
        <v>1</v>
      </c>
      <c r="BB6" s="203" t="s">
        <v>1</v>
      </c>
      <c r="BC6" s="203" t="s">
        <v>510</v>
      </c>
      <c r="BD6" s="203" t="s">
        <v>86</v>
      </c>
    </row>
    <row r="7" s="1" customFormat="1" ht="16.5" customHeight="1">
      <c r="B7" s="21"/>
      <c r="E7" s="120" t="str">
        <f>'Rekapitulace stavby'!K6</f>
        <v>Chodník ul.Frýdecká a ul.Studentská v Českém Těšíně</v>
      </c>
      <c r="F7" s="31"/>
      <c r="G7" s="31"/>
      <c r="H7" s="31"/>
      <c r="L7" s="21"/>
      <c r="AZ7" s="203" t="s">
        <v>226</v>
      </c>
      <c r="BA7" s="203" t="s">
        <v>1</v>
      </c>
      <c r="BB7" s="203" t="s">
        <v>1</v>
      </c>
      <c r="BC7" s="203" t="s">
        <v>975</v>
      </c>
      <c r="BD7" s="203" t="s">
        <v>86</v>
      </c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203" t="s">
        <v>229</v>
      </c>
      <c r="BA8" s="203" t="s">
        <v>1</v>
      </c>
      <c r="BB8" s="203" t="s">
        <v>1</v>
      </c>
      <c r="BC8" s="203" t="s">
        <v>977</v>
      </c>
      <c r="BD8" s="203" t="s">
        <v>86</v>
      </c>
    </row>
    <row r="9" s="2" customFormat="1" ht="16.5" customHeight="1">
      <c r="A9" s="37"/>
      <c r="B9" s="38"/>
      <c r="C9" s="37"/>
      <c r="D9" s="37"/>
      <c r="E9" s="66" t="s">
        <v>978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203" t="s">
        <v>231</v>
      </c>
      <c r="BA9" s="203" t="s">
        <v>1</v>
      </c>
      <c r="BB9" s="203" t="s">
        <v>1</v>
      </c>
      <c r="BC9" s="203" t="s">
        <v>182</v>
      </c>
      <c r="BD9" s="203" t="s">
        <v>86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203" t="s">
        <v>233</v>
      </c>
      <c r="BA10" s="203" t="s">
        <v>1</v>
      </c>
      <c r="BB10" s="203" t="s">
        <v>1</v>
      </c>
      <c r="BC10" s="203" t="s">
        <v>979</v>
      </c>
      <c r="BD10" s="203" t="s">
        <v>86</v>
      </c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203" t="s">
        <v>577</v>
      </c>
      <c r="BA11" s="203" t="s">
        <v>1</v>
      </c>
      <c r="BB11" s="203" t="s">
        <v>1</v>
      </c>
      <c r="BC11" s="203" t="s">
        <v>980</v>
      </c>
      <c r="BD11" s="203" t="s">
        <v>86</v>
      </c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20. 2. 2023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ROUND((SUM(BE125:BE298)),  2)</f>
        <v>0</v>
      </c>
      <c r="G33" s="37"/>
      <c r="H33" s="37"/>
      <c r="I33" s="127">
        <v>0.20999999999999999</v>
      </c>
      <c r="J33" s="126">
        <f>ROUND(((SUM(BE125:BE298))*I33),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ROUND((SUM(BF125:BF298)),  2)</f>
        <v>0</v>
      </c>
      <c r="G34" s="37"/>
      <c r="H34" s="37"/>
      <c r="I34" s="127">
        <v>0.14999999999999999</v>
      </c>
      <c r="J34" s="126">
        <f>ROUND(((SUM(BF125:BF298))*I34),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ROUND((SUM(BG125:BG298)),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ROUND((SUM(BH125:BH298)),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ROUND((SUM(BI125:BI298)),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ul.Frýdecká a ul.Studentská v Českém Těšíně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B2 - Oprava komunikace ke sport.areálu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20. 2. 2023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Ing.Klajmonová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237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238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241</v>
      </c>
      <c r="E99" s="145"/>
      <c r="F99" s="145"/>
      <c r="G99" s="145"/>
      <c r="H99" s="145"/>
      <c r="I99" s="145"/>
      <c r="J99" s="146">
        <f>J205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242</v>
      </c>
      <c r="E100" s="145"/>
      <c r="F100" s="145"/>
      <c r="G100" s="145"/>
      <c r="H100" s="145"/>
      <c r="I100" s="145"/>
      <c r="J100" s="146">
        <f>J218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245</v>
      </c>
      <c r="E101" s="145"/>
      <c r="F101" s="145"/>
      <c r="G101" s="145"/>
      <c r="H101" s="145"/>
      <c r="I101" s="145"/>
      <c r="J101" s="146">
        <f>J241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246</v>
      </c>
      <c r="E102" s="145"/>
      <c r="F102" s="145"/>
      <c r="G102" s="145"/>
      <c r="H102" s="145"/>
      <c r="I102" s="145"/>
      <c r="J102" s="146">
        <f>J269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9"/>
      <c r="C103" s="9"/>
      <c r="D103" s="140" t="s">
        <v>981</v>
      </c>
      <c r="E103" s="141"/>
      <c r="F103" s="141"/>
      <c r="G103" s="141"/>
      <c r="H103" s="141"/>
      <c r="I103" s="141"/>
      <c r="J103" s="142">
        <f>J272</f>
        <v>0</v>
      </c>
      <c r="K103" s="9"/>
      <c r="L103" s="13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3"/>
      <c r="C104" s="10"/>
      <c r="D104" s="144" t="s">
        <v>982</v>
      </c>
      <c r="E104" s="145"/>
      <c r="F104" s="145"/>
      <c r="G104" s="145"/>
      <c r="H104" s="145"/>
      <c r="I104" s="145"/>
      <c r="J104" s="146">
        <f>J273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983</v>
      </c>
      <c r="E105" s="145"/>
      <c r="F105" s="145"/>
      <c r="G105" s="145"/>
      <c r="H105" s="145"/>
      <c r="I105" s="145"/>
      <c r="J105" s="146">
        <f>J281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111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>Chodník ul.Frýdecká a ul.Studentská v Českém Těšíně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B2 - Oprava komunikace ke sport.areálu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>Český Těšín</v>
      </c>
      <c r="G119" s="37"/>
      <c r="H119" s="37"/>
      <c r="I119" s="31" t="s">
        <v>22</v>
      </c>
      <c r="J119" s="68" t="str">
        <f>IF(J12="","",J12)</f>
        <v>20. 2. 2023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>Město Český Těšín</v>
      </c>
      <c r="G121" s="37"/>
      <c r="H121" s="37"/>
      <c r="I121" s="31" t="s">
        <v>30</v>
      </c>
      <c r="J121" s="35" t="str">
        <f>E21</f>
        <v>Ing.Klajmonová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33</v>
      </c>
      <c r="J122" s="35" t="str">
        <f>E24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112</v>
      </c>
      <c r="D124" s="150" t="s">
        <v>61</v>
      </c>
      <c r="E124" s="150" t="s">
        <v>57</v>
      </c>
      <c r="F124" s="150" t="s">
        <v>58</v>
      </c>
      <c r="G124" s="150" t="s">
        <v>113</v>
      </c>
      <c r="H124" s="150" t="s">
        <v>114</v>
      </c>
      <c r="I124" s="150" t="s">
        <v>115</v>
      </c>
      <c r="J124" s="151" t="s">
        <v>101</v>
      </c>
      <c r="K124" s="152" t="s">
        <v>116</v>
      </c>
      <c r="L124" s="153"/>
      <c r="M124" s="85" t="s">
        <v>1</v>
      </c>
      <c r="N124" s="86" t="s">
        <v>40</v>
      </c>
      <c r="O124" s="86" t="s">
        <v>117</v>
      </c>
      <c r="P124" s="86" t="s">
        <v>118</v>
      </c>
      <c r="Q124" s="86" t="s">
        <v>119</v>
      </c>
      <c r="R124" s="86" t="s">
        <v>120</v>
      </c>
      <c r="S124" s="86" t="s">
        <v>121</v>
      </c>
      <c r="T124" s="87" t="s">
        <v>122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123</v>
      </c>
      <c r="D125" s="37"/>
      <c r="E125" s="37"/>
      <c r="F125" s="37"/>
      <c r="G125" s="37"/>
      <c r="H125" s="37"/>
      <c r="I125" s="37"/>
      <c r="J125" s="154">
        <f>BK125</f>
        <v>0</v>
      </c>
      <c r="K125" s="37"/>
      <c r="L125" s="38"/>
      <c r="M125" s="88"/>
      <c r="N125" s="72"/>
      <c r="O125" s="89"/>
      <c r="P125" s="155">
        <f>P126+P272</f>
        <v>0</v>
      </c>
      <c r="Q125" s="89"/>
      <c r="R125" s="155">
        <f>R126+R272</f>
        <v>126.048141</v>
      </c>
      <c r="S125" s="89"/>
      <c r="T125" s="156">
        <f>T126+T272</f>
        <v>118.80000000000001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75</v>
      </c>
      <c r="AU125" s="18" t="s">
        <v>103</v>
      </c>
      <c r="BK125" s="157">
        <f>BK126+BK272</f>
        <v>0</v>
      </c>
    </row>
    <row r="126" s="12" customFormat="1" ht="25.92" customHeight="1">
      <c r="A126" s="12"/>
      <c r="B126" s="158"/>
      <c r="C126" s="12"/>
      <c r="D126" s="159" t="s">
        <v>75</v>
      </c>
      <c r="E126" s="160" t="s">
        <v>249</v>
      </c>
      <c r="F126" s="160" t="s">
        <v>250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P127+P205+P218+P241+P269</f>
        <v>0</v>
      </c>
      <c r="Q126" s="164"/>
      <c r="R126" s="165">
        <f>R127+R205+R218+R241+R269</f>
        <v>124.714151</v>
      </c>
      <c r="S126" s="164"/>
      <c r="T126" s="166">
        <f>T127+T205+T218+T241+T269</f>
        <v>118.80000000000001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84</v>
      </c>
      <c r="AT126" s="167" t="s">
        <v>75</v>
      </c>
      <c r="AU126" s="167" t="s">
        <v>76</v>
      </c>
      <c r="AY126" s="159" t="s">
        <v>127</v>
      </c>
      <c r="BK126" s="168">
        <f>BK127+BK205+BK218+BK241+BK269</f>
        <v>0</v>
      </c>
    </row>
    <row r="127" s="12" customFormat="1" ht="22.8" customHeight="1">
      <c r="A127" s="12"/>
      <c r="B127" s="158"/>
      <c r="C127" s="12"/>
      <c r="D127" s="159" t="s">
        <v>75</v>
      </c>
      <c r="E127" s="190" t="s">
        <v>84</v>
      </c>
      <c r="F127" s="190" t="s">
        <v>251</v>
      </c>
      <c r="G127" s="12"/>
      <c r="H127" s="12"/>
      <c r="I127" s="161"/>
      <c r="J127" s="191">
        <f>BK127</f>
        <v>0</v>
      </c>
      <c r="K127" s="12"/>
      <c r="L127" s="158"/>
      <c r="M127" s="163"/>
      <c r="N127" s="164"/>
      <c r="O127" s="164"/>
      <c r="P127" s="165">
        <f>SUM(P128:P204)</f>
        <v>0</v>
      </c>
      <c r="Q127" s="164"/>
      <c r="R127" s="165">
        <f>SUM(R128:R204)</f>
        <v>117.249842</v>
      </c>
      <c r="S127" s="164"/>
      <c r="T127" s="166">
        <f>SUM(T128:T204)</f>
        <v>118.80000000000001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84</v>
      </c>
      <c r="AT127" s="167" t="s">
        <v>75</v>
      </c>
      <c r="AU127" s="167" t="s">
        <v>84</v>
      </c>
      <c r="AY127" s="159" t="s">
        <v>127</v>
      </c>
      <c r="BK127" s="168">
        <f>SUM(BK128:BK204)</f>
        <v>0</v>
      </c>
    </row>
    <row r="128" s="2" customFormat="1" ht="24.15" customHeight="1">
      <c r="A128" s="37"/>
      <c r="B128" s="169"/>
      <c r="C128" s="170" t="s">
        <v>84</v>
      </c>
      <c r="D128" s="170" t="s">
        <v>128</v>
      </c>
      <c r="E128" s="171" t="s">
        <v>260</v>
      </c>
      <c r="F128" s="172" t="s">
        <v>261</v>
      </c>
      <c r="G128" s="173" t="s">
        <v>254</v>
      </c>
      <c r="H128" s="174">
        <v>20</v>
      </c>
      <c r="I128" s="175"/>
      <c r="J128" s="176">
        <f>ROUND(I128*H128,2)</f>
        <v>0</v>
      </c>
      <c r="K128" s="177"/>
      <c r="L128" s="38"/>
      <c r="M128" s="178" t="s">
        <v>1</v>
      </c>
      <c r="N128" s="179" t="s">
        <v>41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126</v>
      </c>
      <c r="AT128" s="182" t="s">
        <v>128</v>
      </c>
      <c r="AU128" s="182" t="s">
        <v>86</v>
      </c>
      <c r="AY128" s="18" t="s">
        <v>127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84</v>
      </c>
      <c r="BK128" s="183">
        <f>ROUND(I128*H128,2)</f>
        <v>0</v>
      </c>
      <c r="BL128" s="18" t="s">
        <v>126</v>
      </c>
      <c r="BM128" s="182" t="s">
        <v>984</v>
      </c>
    </row>
    <row r="129" s="2" customFormat="1">
      <c r="A129" s="37"/>
      <c r="B129" s="38"/>
      <c r="C129" s="37"/>
      <c r="D129" s="184" t="s">
        <v>133</v>
      </c>
      <c r="E129" s="37"/>
      <c r="F129" s="185" t="s">
        <v>263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133</v>
      </c>
      <c r="AU129" s="18" t="s">
        <v>86</v>
      </c>
    </row>
    <row r="130" s="13" customFormat="1">
      <c r="A130" s="13"/>
      <c r="B130" s="192"/>
      <c r="C130" s="13"/>
      <c r="D130" s="184" t="s">
        <v>158</v>
      </c>
      <c r="E130" s="193" t="s">
        <v>201</v>
      </c>
      <c r="F130" s="194" t="s">
        <v>985</v>
      </c>
      <c r="G130" s="13"/>
      <c r="H130" s="195">
        <v>20</v>
      </c>
      <c r="I130" s="196"/>
      <c r="J130" s="13"/>
      <c r="K130" s="13"/>
      <c r="L130" s="192"/>
      <c r="M130" s="197"/>
      <c r="N130" s="198"/>
      <c r="O130" s="198"/>
      <c r="P130" s="198"/>
      <c r="Q130" s="198"/>
      <c r="R130" s="198"/>
      <c r="S130" s="198"/>
      <c r="T130" s="19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3" t="s">
        <v>158</v>
      </c>
      <c r="AU130" s="193" t="s">
        <v>86</v>
      </c>
      <c r="AV130" s="13" t="s">
        <v>86</v>
      </c>
      <c r="AW130" s="13" t="s">
        <v>32</v>
      </c>
      <c r="AX130" s="13" t="s">
        <v>84</v>
      </c>
      <c r="AY130" s="193" t="s">
        <v>127</v>
      </c>
    </row>
    <row r="131" s="2" customFormat="1" ht="24.15" customHeight="1">
      <c r="A131" s="37"/>
      <c r="B131" s="169"/>
      <c r="C131" s="170" t="s">
        <v>86</v>
      </c>
      <c r="D131" s="170" t="s">
        <v>128</v>
      </c>
      <c r="E131" s="171" t="s">
        <v>986</v>
      </c>
      <c r="F131" s="172" t="s">
        <v>987</v>
      </c>
      <c r="G131" s="173" t="s">
        <v>254</v>
      </c>
      <c r="H131" s="174">
        <v>180</v>
      </c>
      <c r="I131" s="175"/>
      <c r="J131" s="176">
        <f>ROUND(I131*H131,2)</f>
        <v>0</v>
      </c>
      <c r="K131" s="177"/>
      <c r="L131" s="38"/>
      <c r="M131" s="178" t="s">
        <v>1</v>
      </c>
      <c r="N131" s="179" t="s">
        <v>41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0.44</v>
      </c>
      <c r="T131" s="181">
        <f>S131*H131</f>
        <v>79.200000000000003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126</v>
      </c>
      <c r="AT131" s="182" t="s">
        <v>128</v>
      </c>
      <c r="AU131" s="182" t="s">
        <v>86</v>
      </c>
      <c r="AY131" s="18" t="s">
        <v>127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84</v>
      </c>
      <c r="BK131" s="183">
        <f>ROUND(I131*H131,2)</f>
        <v>0</v>
      </c>
      <c r="BL131" s="18" t="s">
        <v>126</v>
      </c>
      <c r="BM131" s="182" t="s">
        <v>988</v>
      </c>
    </row>
    <row r="132" s="2" customFormat="1">
      <c r="A132" s="37"/>
      <c r="B132" s="38"/>
      <c r="C132" s="37"/>
      <c r="D132" s="184" t="s">
        <v>133</v>
      </c>
      <c r="E132" s="37"/>
      <c r="F132" s="185" t="s">
        <v>989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133</v>
      </c>
      <c r="AU132" s="18" t="s">
        <v>86</v>
      </c>
    </row>
    <row r="133" s="13" customFormat="1">
      <c r="A133" s="13"/>
      <c r="B133" s="192"/>
      <c r="C133" s="13"/>
      <c r="D133" s="184" t="s">
        <v>158</v>
      </c>
      <c r="E133" s="193" t="s">
        <v>219</v>
      </c>
      <c r="F133" s="194" t="s">
        <v>990</v>
      </c>
      <c r="G133" s="13"/>
      <c r="H133" s="195">
        <v>180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158</v>
      </c>
      <c r="AU133" s="193" t="s">
        <v>86</v>
      </c>
      <c r="AV133" s="13" t="s">
        <v>86</v>
      </c>
      <c r="AW133" s="13" t="s">
        <v>32</v>
      </c>
      <c r="AX133" s="13" t="s">
        <v>84</v>
      </c>
      <c r="AY133" s="193" t="s">
        <v>127</v>
      </c>
    </row>
    <row r="134" s="2" customFormat="1" ht="24.15" customHeight="1">
      <c r="A134" s="37"/>
      <c r="B134" s="169"/>
      <c r="C134" s="170" t="s">
        <v>140</v>
      </c>
      <c r="D134" s="170" t="s">
        <v>128</v>
      </c>
      <c r="E134" s="171" t="s">
        <v>991</v>
      </c>
      <c r="F134" s="172" t="s">
        <v>992</v>
      </c>
      <c r="G134" s="173" t="s">
        <v>254</v>
      </c>
      <c r="H134" s="174">
        <v>180</v>
      </c>
      <c r="I134" s="175"/>
      <c r="J134" s="176">
        <f>ROUND(I134*H134,2)</f>
        <v>0</v>
      </c>
      <c r="K134" s="177"/>
      <c r="L134" s="38"/>
      <c r="M134" s="178" t="s">
        <v>1</v>
      </c>
      <c r="N134" s="179" t="s">
        <v>41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0.22</v>
      </c>
      <c r="T134" s="181">
        <f>S134*H134</f>
        <v>39.600000000000001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126</v>
      </c>
      <c r="AT134" s="182" t="s">
        <v>128</v>
      </c>
      <c r="AU134" s="182" t="s">
        <v>86</v>
      </c>
      <c r="AY134" s="18" t="s">
        <v>127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84</v>
      </c>
      <c r="BK134" s="183">
        <f>ROUND(I134*H134,2)</f>
        <v>0</v>
      </c>
      <c r="BL134" s="18" t="s">
        <v>126</v>
      </c>
      <c r="BM134" s="182" t="s">
        <v>993</v>
      </c>
    </row>
    <row r="135" s="2" customFormat="1">
      <c r="A135" s="37"/>
      <c r="B135" s="38"/>
      <c r="C135" s="37"/>
      <c r="D135" s="184" t="s">
        <v>133</v>
      </c>
      <c r="E135" s="37"/>
      <c r="F135" s="185" t="s">
        <v>994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133</v>
      </c>
      <c r="AU135" s="18" t="s">
        <v>86</v>
      </c>
    </row>
    <row r="136" s="13" customFormat="1">
      <c r="A136" s="13"/>
      <c r="B136" s="192"/>
      <c r="C136" s="13"/>
      <c r="D136" s="184" t="s">
        <v>158</v>
      </c>
      <c r="E136" s="193" t="s">
        <v>226</v>
      </c>
      <c r="F136" s="194" t="s">
        <v>995</v>
      </c>
      <c r="G136" s="13"/>
      <c r="H136" s="195">
        <v>180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158</v>
      </c>
      <c r="AU136" s="193" t="s">
        <v>86</v>
      </c>
      <c r="AV136" s="13" t="s">
        <v>86</v>
      </c>
      <c r="AW136" s="13" t="s">
        <v>32</v>
      </c>
      <c r="AX136" s="13" t="s">
        <v>84</v>
      </c>
      <c r="AY136" s="193" t="s">
        <v>127</v>
      </c>
    </row>
    <row r="137" s="2" customFormat="1" ht="16.5" customHeight="1">
      <c r="A137" s="37"/>
      <c r="B137" s="169"/>
      <c r="C137" s="170" t="s">
        <v>126</v>
      </c>
      <c r="D137" s="170" t="s">
        <v>128</v>
      </c>
      <c r="E137" s="171" t="s">
        <v>329</v>
      </c>
      <c r="F137" s="172" t="s">
        <v>330</v>
      </c>
      <c r="G137" s="173" t="s">
        <v>254</v>
      </c>
      <c r="H137" s="174">
        <v>10</v>
      </c>
      <c r="I137" s="175"/>
      <c r="J137" s="176">
        <f>ROUND(I137*H137,2)</f>
        <v>0</v>
      </c>
      <c r="K137" s="177"/>
      <c r="L137" s="38"/>
      <c r="M137" s="178" t="s">
        <v>1</v>
      </c>
      <c r="N137" s="179" t="s">
        <v>41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126</v>
      </c>
      <c r="AT137" s="182" t="s">
        <v>128</v>
      </c>
      <c r="AU137" s="182" t="s">
        <v>86</v>
      </c>
      <c r="AY137" s="18" t="s">
        <v>127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126</v>
      </c>
      <c r="BM137" s="182" t="s">
        <v>996</v>
      </c>
    </row>
    <row r="138" s="2" customFormat="1">
      <c r="A138" s="37"/>
      <c r="B138" s="38"/>
      <c r="C138" s="37"/>
      <c r="D138" s="184" t="s">
        <v>133</v>
      </c>
      <c r="E138" s="37"/>
      <c r="F138" s="185" t="s">
        <v>332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133</v>
      </c>
      <c r="AU138" s="18" t="s">
        <v>86</v>
      </c>
    </row>
    <row r="139" s="13" customFormat="1">
      <c r="A139" s="13"/>
      <c r="B139" s="192"/>
      <c r="C139" s="13"/>
      <c r="D139" s="184" t="s">
        <v>158</v>
      </c>
      <c r="E139" s="193" t="s">
        <v>231</v>
      </c>
      <c r="F139" s="194" t="s">
        <v>997</v>
      </c>
      <c r="G139" s="13"/>
      <c r="H139" s="195">
        <v>10</v>
      </c>
      <c r="I139" s="196"/>
      <c r="J139" s="13"/>
      <c r="K139" s="13"/>
      <c r="L139" s="192"/>
      <c r="M139" s="197"/>
      <c r="N139" s="198"/>
      <c r="O139" s="198"/>
      <c r="P139" s="198"/>
      <c r="Q139" s="198"/>
      <c r="R139" s="198"/>
      <c r="S139" s="198"/>
      <c r="T139" s="19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3" t="s">
        <v>158</v>
      </c>
      <c r="AU139" s="193" t="s">
        <v>86</v>
      </c>
      <c r="AV139" s="13" t="s">
        <v>86</v>
      </c>
      <c r="AW139" s="13" t="s">
        <v>32</v>
      </c>
      <c r="AX139" s="13" t="s">
        <v>84</v>
      </c>
      <c r="AY139" s="193" t="s">
        <v>127</v>
      </c>
    </row>
    <row r="140" s="2" customFormat="1" ht="24.15" customHeight="1">
      <c r="A140" s="37"/>
      <c r="B140" s="169"/>
      <c r="C140" s="170" t="s">
        <v>150</v>
      </c>
      <c r="D140" s="170" t="s">
        <v>128</v>
      </c>
      <c r="E140" s="171" t="s">
        <v>336</v>
      </c>
      <c r="F140" s="172" t="s">
        <v>337</v>
      </c>
      <c r="G140" s="173" t="s">
        <v>338</v>
      </c>
      <c r="H140" s="174">
        <v>5.0499999999999998</v>
      </c>
      <c r="I140" s="175"/>
      <c r="J140" s="176">
        <f>ROUND(I140*H140,2)</f>
        <v>0</v>
      </c>
      <c r="K140" s="177"/>
      <c r="L140" s="38"/>
      <c r="M140" s="178" t="s">
        <v>1</v>
      </c>
      <c r="N140" s="179" t="s">
        <v>41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126</v>
      </c>
      <c r="AT140" s="182" t="s">
        <v>128</v>
      </c>
      <c r="AU140" s="182" t="s">
        <v>86</v>
      </c>
      <c r="AY140" s="18" t="s">
        <v>127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84</v>
      </c>
      <c r="BK140" s="183">
        <f>ROUND(I140*H140,2)</f>
        <v>0</v>
      </c>
      <c r="BL140" s="18" t="s">
        <v>126</v>
      </c>
      <c r="BM140" s="182" t="s">
        <v>998</v>
      </c>
    </row>
    <row r="141" s="2" customFormat="1">
      <c r="A141" s="37"/>
      <c r="B141" s="38"/>
      <c r="C141" s="37"/>
      <c r="D141" s="184" t="s">
        <v>133</v>
      </c>
      <c r="E141" s="37"/>
      <c r="F141" s="185" t="s">
        <v>340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133</v>
      </c>
      <c r="AU141" s="18" t="s">
        <v>86</v>
      </c>
    </row>
    <row r="142" s="15" customFormat="1">
      <c r="A142" s="15"/>
      <c r="B142" s="212"/>
      <c r="C142" s="15"/>
      <c r="D142" s="184" t="s">
        <v>158</v>
      </c>
      <c r="E142" s="213" t="s">
        <v>1</v>
      </c>
      <c r="F142" s="214" t="s">
        <v>341</v>
      </c>
      <c r="G142" s="15"/>
      <c r="H142" s="213" t="s">
        <v>1</v>
      </c>
      <c r="I142" s="215"/>
      <c r="J142" s="15"/>
      <c r="K142" s="15"/>
      <c r="L142" s="212"/>
      <c r="M142" s="216"/>
      <c r="N142" s="217"/>
      <c r="O142" s="217"/>
      <c r="P142" s="217"/>
      <c r="Q142" s="217"/>
      <c r="R142" s="217"/>
      <c r="S142" s="217"/>
      <c r="T142" s="21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3" t="s">
        <v>158</v>
      </c>
      <c r="AU142" s="213" t="s">
        <v>86</v>
      </c>
      <c r="AV142" s="15" t="s">
        <v>84</v>
      </c>
      <c r="AW142" s="15" t="s">
        <v>32</v>
      </c>
      <c r="AX142" s="15" t="s">
        <v>76</v>
      </c>
      <c r="AY142" s="213" t="s">
        <v>127</v>
      </c>
    </row>
    <row r="143" s="13" customFormat="1">
      <c r="A143" s="13"/>
      <c r="B143" s="192"/>
      <c r="C143" s="13"/>
      <c r="D143" s="184" t="s">
        <v>158</v>
      </c>
      <c r="E143" s="193" t="s">
        <v>233</v>
      </c>
      <c r="F143" s="194" t="s">
        <v>999</v>
      </c>
      <c r="G143" s="13"/>
      <c r="H143" s="195">
        <v>5.0499999999999998</v>
      </c>
      <c r="I143" s="196"/>
      <c r="J143" s="13"/>
      <c r="K143" s="13"/>
      <c r="L143" s="192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158</v>
      </c>
      <c r="AU143" s="193" t="s">
        <v>86</v>
      </c>
      <c r="AV143" s="13" t="s">
        <v>86</v>
      </c>
      <c r="AW143" s="13" t="s">
        <v>32</v>
      </c>
      <c r="AX143" s="13" t="s">
        <v>84</v>
      </c>
      <c r="AY143" s="193" t="s">
        <v>127</v>
      </c>
    </row>
    <row r="144" s="2" customFormat="1" ht="16.5" customHeight="1">
      <c r="A144" s="37"/>
      <c r="B144" s="169"/>
      <c r="C144" s="219" t="s">
        <v>163</v>
      </c>
      <c r="D144" s="219" t="s">
        <v>344</v>
      </c>
      <c r="E144" s="220" t="s">
        <v>345</v>
      </c>
      <c r="F144" s="221" t="s">
        <v>346</v>
      </c>
      <c r="G144" s="222" t="s">
        <v>347</v>
      </c>
      <c r="H144" s="223">
        <v>9.0899999999999999</v>
      </c>
      <c r="I144" s="224"/>
      <c r="J144" s="225">
        <f>ROUND(I144*H144,2)</f>
        <v>0</v>
      </c>
      <c r="K144" s="226"/>
      <c r="L144" s="227"/>
      <c r="M144" s="228" t="s">
        <v>1</v>
      </c>
      <c r="N144" s="229" t="s">
        <v>41</v>
      </c>
      <c r="O144" s="76"/>
      <c r="P144" s="180">
        <f>O144*H144</f>
        <v>0</v>
      </c>
      <c r="Q144" s="180">
        <v>1</v>
      </c>
      <c r="R144" s="180">
        <f>Q144*H144</f>
        <v>9.0899999999999999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171</v>
      </c>
      <c r="AT144" s="182" t="s">
        <v>344</v>
      </c>
      <c r="AU144" s="182" t="s">
        <v>86</v>
      </c>
      <c r="AY144" s="18" t="s">
        <v>127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84</v>
      </c>
      <c r="BK144" s="183">
        <f>ROUND(I144*H144,2)</f>
        <v>0</v>
      </c>
      <c r="BL144" s="18" t="s">
        <v>126</v>
      </c>
      <c r="BM144" s="182" t="s">
        <v>1000</v>
      </c>
    </row>
    <row r="145" s="2" customFormat="1">
      <c r="A145" s="37"/>
      <c r="B145" s="38"/>
      <c r="C145" s="37"/>
      <c r="D145" s="184" t="s">
        <v>133</v>
      </c>
      <c r="E145" s="37"/>
      <c r="F145" s="185" t="s">
        <v>346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133</v>
      </c>
      <c r="AU145" s="18" t="s">
        <v>86</v>
      </c>
    </row>
    <row r="146" s="13" customFormat="1">
      <c r="A146" s="13"/>
      <c r="B146" s="192"/>
      <c r="C146" s="13"/>
      <c r="D146" s="184" t="s">
        <v>158</v>
      </c>
      <c r="E146" s="193" t="s">
        <v>1</v>
      </c>
      <c r="F146" s="194" t="s">
        <v>349</v>
      </c>
      <c r="G146" s="13"/>
      <c r="H146" s="195">
        <v>9.0899999999999999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158</v>
      </c>
      <c r="AU146" s="193" t="s">
        <v>86</v>
      </c>
      <c r="AV146" s="13" t="s">
        <v>86</v>
      </c>
      <c r="AW146" s="13" t="s">
        <v>32</v>
      </c>
      <c r="AX146" s="13" t="s">
        <v>84</v>
      </c>
      <c r="AY146" s="193" t="s">
        <v>127</v>
      </c>
    </row>
    <row r="147" s="2" customFormat="1" ht="33" customHeight="1">
      <c r="A147" s="37"/>
      <c r="B147" s="169"/>
      <c r="C147" s="170" t="s">
        <v>167</v>
      </c>
      <c r="D147" s="170" t="s">
        <v>128</v>
      </c>
      <c r="E147" s="171" t="s">
        <v>351</v>
      </c>
      <c r="F147" s="172" t="s">
        <v>352</v>
      </c>
      <c r="G147" s="173" t="s">
        <v>338</v>
      </c>
      <c r="H147" s="174">
        <v>69.525000000000006</v>
      </c>
      <c r="I147" s="175"/>
      <c r="J147" s="176">
        <f>ROUND(I147*H147,2)</f>
        <v>0</v>
      </c>
      <c r="K147" s="177"/>
      <c r="L147" s="38"/>
      <c r="M147" s="178" t="s">
        <v>1</v>
      </c>
      <c r="N147" s="179" t="s">
        <v>41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126</v>
      </c>
      <c r="AT147" s="182" t="s">
        <v>128</v>
      </c>
      <c r="AU147" s="182" t="s">
        <v>86</v>
      </c>
      <c r="AY147" s="18" t="s">
        <v>127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84</v>
      </c>
      <c r="BK147" s="183">
        <f>ROUND(I147*H147,2)</f>
        <v>0</v>
      </c>
      <c r="BL147" s="18" t="s">
        <v>126</v>
      </c>
      <c r="BM147" s="182" t="s">
        <v>1001</v>
      </c>
    </row>
    <row r="148" s="2" customFormat="1">
      <c r="A148" s="37"/>
      <c r="B148" s="38"/>
      <c r="C148" s="37"/>
      <c r="D148" s="184" t="s">
        <v>133</v>
      </c>
      <c r="E148" s="37"/>
      <c r="F148" s="185" t="s">
        <v>354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133</v>
      </c>
      <c r="AU148" s="18" t="s">
        <v>86</v>
      </c>
    </row>
    <row r="149" s="13" customFormat="1">
      <c r="A149" s="13"/>
      <c r="B149" s="192"/>
      <c r="C149" s="13"/>
      <c r="D149" s="184" t="s">
        <v>158</v>
      </c>
      <c r="E149" s="193" t="s">
        <v>1</v>
      </c>
      <c r="F149" s="194" t="s">
        <v>1002</v>
      </c>
      <c r="G149" s="13"/>
      <c r="H149" s="195">
        <v>12.6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158</v>
      </c>
      <c r="AU149" s="193" t="s">
        <v>86</v>
      </c>
      <c r="AV149" s="13" t="s">
        <v>86</v>
      </c>
      <c r="AW149" s="13" t="s">
        <v>32</v>
      </c>
      <c r="AX149" s="13" t="s">
        <v>76</v>
      </c>
      <c r="AY149" s="193" t="s">
        <v>127</v>
      </c>
    </row>
    <row r="150" s="13" customFormat="1">
      <c r="A150" s="13"/>
      <c r="B150" s="192"/>
      <c r="C150" s="13"/>
      <c r="D150" s="184" t="s">
        <v>158</v>
      </c>
      <c r="E150" s="193" t="s">
        <v>1</v>
      </c>
      <c r="F150" s="194" t="s">
        <v>1003</v>
      </c>
      <c r="G150" s="13"/>
      <c r="H150" s="195">
        <v>56.924999999999997</v>
      </c>
      <c r="I150" s="196"/>
      <c r="J150" s="13"/>
      <c r="K150" s="13"/>
      <c r="L150" s="192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158</v>
      </c>
      <c r="AU150" s="193" t="s">
        <v>86</v>
      </c>
      <c r="AV150" s="13" t="s">
        <v>86</v>
      </c>
      <c r="AW150" s="13" t="s">
        <v>32</v>
      </c>
      <c r="AX150" s="13" t="s">
        <v>76</v>
      </c>
      <c r="AY150" s="193" t="s">
        <v>127</v>
      </c>
    </row>
    <row r="151" s="14" customFormat="1">
      <c r="A151" s="14"/>
      <c r="B151" s="204"/>
      <c r="C151" s="14"/>
      <c r="D151" s="184" t="s">
        <v>158</v>
      </c>
      <c r="E151" s="205" t="s">
        <v>207</v>
      </c>
      <c r="F151" s="206" t="s">
        <v>259</v>
      </c>
      <c r="G151" s="14"/>
      <c r="H151" s="207">
        <v>69.524999999999991</v>
      </c>
      <c r="I151" s="208"/>
      <c r="J151" s="14"/>
      <c r="K151" s="14"/>
      <c r="L151" s="204"/>
      <c r="M151" s="209"/>
      <c r="N151" s="210"/>
      <c r="O151" s="210"/>
      <c r="P151" s="210"/>
      <c r="Q151" s="210"/>
      <c r="R151" s="210"/>
      <c r="S151" s="210"/>
      <c r="T151" s="2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5" t="s">
        <v>158</v>
      </c>
      <c r="AU151" s="205" t="s">
        <v>86</v>
      </c>
      <c r="AV151" s="14" t="s">
        <v>126</v>
      </c>
      <c r="AW151" s="14" t="s">
        <v>32</v>
      </c>
      <c r="AX151" s="14" t="s">
        <v>84</v>
      </c>
      <c r="AY151" s="205" t="s">
        <v>127</v>
      </c>
    </row>
    <row r="152" s="2" customFormat="1" ht="37.8" customHeight="1">
      <c r="A152" s="37"/>
      <c r="B152" s="169"/>
      <c r="C152" s="170" t="s">
        <v>171</v>
      </c>
      <c r="D152" s="170" t="s">
        <v>128</v>
      </c>
      <c r="E152" s="171" t="s">
        <v>380</v>
      </c>
      <c r="F152" s="172" t="s">
        <v>381</v>
      </c>
      <c r="G152" s="173" t="s">
        <v>338</v>
      </c>
      <c r="H152" s="174">
        <v>1</v>
      </c>
      <c r="I152" s="175"/>
      <c r="J152" s="176">
        <f>ROUND(I152*H152,2)</f>
        <v>0</v>
      </c>
      <c r="K152" s="177"/>
      <c r="L152" s="38"/>
      <c r="M152" s="178" t="s">
        <v>1</v>
      </c>
      <c r="N152" s="179" t="s">
        <v>41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126</v>
      </c>
      <c r="AT152" s="182" t="s">
        <v>128</v>
      </c>
      <c r="AU152" s="182" t="s">
        <v>86</v>
      </c>
      <c r="AY152" s="18" t="s">
        <v>127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126</v>
      </c>
      <c r="BM152" s="182" t="s">
        <v>1004</v>
      </c>
    </row>
    <row r="153" s="2" customFormat="1">
      <c r="A153" s="37"/>
      <c r="B153" s="38"/>
      <c r="C153" s="37"/>
      <c r="D153" s="184" t="s">
        <v>133</v>
      </c>
      <c r="E153" s="37"/>
      <c r="F153" s="185" t="s">
        <v>383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133</v>
      </c>
      <c r="AU153" s="18" t="s">
        <v>86</v>
      </c>
    </row>
    <row r="154" s="13" customFormat="1">
      <c r="A154" s="13"/>
      <c r="B154" s="192"/>
      <c r="C154" s="13"/>
      <c r="D154" s="184" t="s">
        <v>158</v>
      </c>
      <c r="E154" s="193" t="s">
        <v>1</v>
      </c>
      <c r="F154" s="194" t="s">
        <v>384</v>
      </c>
      <c r="G154" s="13"/>
      <c r="H154" s="195">
        <v>1</v>
      </c>
      <c r="I154" s="196"/>
      <c r="J154" s="13"/>
      <c r="K154" s="13"/>
      <c r="L154" s="192"/>
      <c r="M154" s="197"/>
      <c r="N154" s="198"/>
      <c r="O154" s="198"/>
      <c r="P154" s="198"/>
      <c r="Q154" s="198"/>
      <c r="R154" s="198"/>
      <c r="S154" s="198"/>
      <c r="T154" s="19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3" t="s">
        <v>158</v>
      </c>
      <c r="AU154" s="193" t="s">
        <v>86</v>
      </c>
      <c r="AV154" s="13" t="s">
        <v>86</v>
      </c>
      <c r="AW154" s="13" t="s">
        <v>32</v>
      </c>
      <c r="AX154" s="13" t="s">
        <v>84</v>
      </c>
      <c r="AY154" s="193" t="s">
        <v>127</v>
      </c>
    </row>
    <row r="155" s="2" customFormat="1" ht="24.15" customHeight="1">
      <c r="A155" s="37"/>
      <c r="B155" s="169"/>
      <c r="C155" s="170" t="s">
        <v>177</v>
      </c>
      <c r="D155" s="170" t="s">
        <v>128</v>
      </c>
      <c r="E155" s="171" t="s">
        <v>416</v>
      </c>
      <c r="F155" s="172" t="s">
        <v>417</v>
      </c>
      <c r="G155" s="173" t="s">
        <v>254</v>
      </c>
      <c r="H155" s="174">
        <v>20</v>
      </c>
      <c r="I155" s="175"/>
      <c r="J155" s="176">
        <f>ROUND(I155*H155,2)</f>
        <v>0</v>
      </c>
      <c r="K155" s="177"/>
      <c r="L155" s="38"/>
      <c r="M155" s="178" t="s">
        <v>1</v>
      </c>
      <c r="N155" s="179" t="s">
        <v>41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126</v>
      </c>
      <c r="AT155" s="182" t="s">
        <v>128</v>
      </c>
      <c r="AU155" s="182" t="s">
        <v>86</v>
      </c>
      <c r="AY155" s="18" t="s">
        <v>127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84</v>
      </c>
      <c r="BK155" s="183">
        <f>ROUND(I155*H155,2)</f>
        <v>0</v>
      </c>
      <c r="BL155" s="18" t="s">
        <v>126</v>
      </c>
      <c r="BM155" s="182" t="s">
        <v>1005</v>
      </c>
    </row>
    <row r="156" s="2" customFormat="1">
      <c r="A156" s="37"/>
      <c r="B156" s="38"/>
      <c r="C156" s="37"/>
      <c r="D156" s="184" t="s">
        <v>133</v>
      </c>
      <c r="E156" s="37"/>
      <c r="F156" s="185" t="s">
        <v>419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133</v>
      </c>
      <c r="AU156" s="18" t="s">
        <v>86</v>
      </c>
    </row>
    <row r="157" s="13" customFormat="1">
      <c r="A157" s="13"/>
      <c r="B157" s="192"/>
      <c r="C157" s="13"/>
      <c r="D157" s="184" t="s">
        <v>158</v>
      </c>
      <c r="E157" s="193" t="s">
        <v>1</v>
      </c>
      <c r="F157" s="194" t="s">
        <v>201</v>
      </c>
      <c r="G157" s="13"/>
      <c r="H157" s="195">
        <v>20</v>
      </c>
      <c r="I157" s="196"/>
      <c r="J157" s="13"/>
      <c r="K157" s="13"/>
      <c r="L157" s="192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158</v>
      </c>
      <c r="AU157" s="193" t="s">
        <v>86</v>
      </c>
      <c r="AV157" s="13" t="s">
        <v>86</v>
      </c>
      <c r="AW157" s="13" t="s">
        <v>32</v>
      </c>
      <c r="AX157" s="13" t="s">
        <v>84</v>
      </c>
      <c r="AY157" s="193" t="s">
        <v>127</v>
      </c>
    </row>
    <row r="158" s="2" customFormat="1" ht="24.15" customHeight="1">
      <c r="A158" s="37"/>
      <c r="B158" s="169"/>
      <c r="C158" s="170" t="s">
        <v>182</v>
      </c>
      <c r="D158" s="170" t="s">
        <v>128</v>
      </c>
      <c r="E158" s="171" t="s">
        <v>420</v>
      </c>
      <c r="F158" s="172" t="s">
        <v>421</v>
      </c>
      <c r="G158" s="173" t="s">
        <v>254</v>
      </c>
      <c r="H158" s="174">
        <v>80</v>
      </c>
      <c r="I158" s="175"/>
      <c r="J158" s="176">
        <f>ROUND(I158*H158,2)</f>
        <v>0</v>
      </c>
      <c r="K158" s="177"/>
      <c r="L158" s="38"/>
      <c r="M158" s="178" t="s">
        <v>1</v>
      </c>
      <c r="N158" s="179" t="s">
        <v>41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126</v>
      </c>
      <c r="AT158" s="182" t="s">
        <v>128</v>
      </c>
      <c r="AU158" s="182" t="s">
        <v>86</v>
      </c>
      <c r="AY158" s="18" t="s">
        <v>127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84</v>
      </c>
      <c r="BK158" s="183">
        <f>ROUND(I158*H158,2)</f>
        <v>0</v>
      </c>
      <c r="BL158" s="18" t="s">
        <v>126</v>
      </c>
      <c r="BM158" s="182" t="s">
        <v>1006</v>
      </c>
    </row>
    <row r="159" s="2" customFormat="1">
      <c r="A159" s="37"/>
      <c r="B159" s="38"/>
      <c r="C159" s="37"/>
      <c r="D159" s="184" t="s">
        <v>133</v>
      </c>
      <c r="E159" s="37"/>
      <c r="F159" s="185" t="s">
        <v>423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133</v>
      </c>
      <c r="AU159" s="18" t="s">
        <v>86</v>
      </c>
    </row>
    <row r="160" s="13" customFormat="1">
      <c r="A160" s="13"/>
      <c r="B160" s="192"/>
      <c r="C160" s="13"/>
      <c r="D160" s="184" t="s">
        <v>158</v>
      </c>
      <c r="E160" s="193" t="s">
        <v>1</v>
      </c>
      <c r="F160" s="194" t="s">
        <v>1007</v>
      </c>
      <c r="G160" s="13"/>
      <c r="H160" s="195">
        <v>80</v>
      </c>
      <c r="I160" s="196"/>
      <c r="J160" s="13"/>
      <c r="K160" s="13"/>
      <c r="L160" s="192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3" t="s">
        <v>158</v>
      </c>
      <c r="AU160" s="193" t="s">
        <v>86</v>
      </c>
      <c r="AV160" s="13" t="s">
        <v>86</v>
      </c>
      <c r="AW160" s="13" t="s">
        <v>32</v>
      </c>
      <c r="AX160" s="13" t="s">
        <v>84</v>
      </c>
      <c r="AY160" s="193" t="s">
        <v>127</v>
      </c>
    </row>
    <row r="161" s="2" customFormat="1" ht="37.8" customHeight="1">
      <c r="A161" s="37"/>
      <c r="B161" s="169"/>
      <c r="C161" s="170" t="s">
        <v>186</v>
      </c>
      <c r="D161" s="170" t="s">
        <v>128</v>
      </c>
      <c r="E161" s="171" t="s">
        <v>426</v>
      </c>
      <c r="F161" s="172" t="s">
        <v>427</v>
      </c>
      <c r="G161" s="173" t="s">
        <v>338</v>
      </c>
      <c r="H161" s="174">
        <v>63.405000000000001</v>
      </c>
      <c r="I161" s="175"/>
      <c r="J161" s="176">
        <f>ROUND(I161*H161,2)</f>
        <v>0</v>
      </c>
      <c r="K161" s="177"/>
      <c r="L161" s="38"/>
      <c r="M161" s="178" t="s">
        <v>1</v>
      </c>
      <c r="N161" s="179" t="s">
        <v>41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126</v>
      </c>
      <c r="AT161" s="182" t="s">
        <v>128</v>
      </c>
      <c r="AU161" s="182" t="s">
        <v>86</v>
      </c>
      <c r="AY161" s="18" t="s">
        <v>127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84</v>
      </c>
      <c r="BK161" s="183">
        <f>ROUND(I161*H161,2)</f>
        <v>0</v>
      </c>
      <c r="BL161" s="18" t="s">
        <v>126</v>
      </c>
      <c r="BM161" s="182" t="s">
        <v>1008</v>
      </c>
    </row>
    <row r="162" s="2" customFormat="1">
      <c r="A162" s="37"/>
      <c r="B162" s="38"/>
      <c r="C162" s="37"/>
      <c r="D162" s="184" t="s">
        <v>133</v>
      </c>
      <c r="E162" s="37"/>
      <c r="F162" s="185" t="s">
        <v>429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133</v>
      </c>
      <c r="AU162" s="18" t="s">
        <v>86</v>
      </c>
    </row>
    <row r="163" s="15" customFormat="1">
      <c r="A163" s="15"/>
      <c r="B163" s="212"/>
      <c r="C163" s="15"/>
      <c r="D163" s="184" t="s">
        <v>158</v>
      </c>
      <c r="E163" s="213" t="s">
        <v>1</v>
      </c>
      <c r="F163" s="214" t="s">
        <v>430</v>
      </c>
      <c r="G163" s="15"/>
      <c r="H163" s="213" t="s">
        <v>1</v>
      </c>
      <c r="I163" s="215"/>
      <c r="J163" s="15"/>
      <c r="K163" s="15"/>
      <c r="L163" s="212"/>
      <c r="M163" s="216"/>
      <c r="N163" s="217"/>
      <c r="O163" s="217"/>
      <c r="P163" s="217"/>
      <c r="Q163" s="217"/>
      <c r="R163" s="217"/>
      <c r="S163" s="217"/>
      <c r="T163" s="21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3" t="s">
        <v>158</v>
      </c>
      <c r="AU163" s="213" t="s">
        <v>86</v>
      </c>
      <c r="AV163" s="15" t="s">
        <v>84</v>
      </c>
      <c r="AW163" s="15" t="s">
        <v>32</v>
      </c>
      <c r="AX163" s="15" t="s">
        <v>76</v>
      </c>
      <c r="AY163" s="213" t="s">
        <v>127</v>
      </c>
    </row>
    <row r="164" s="13" customFormat="1">
      <c r="A164" s="13"/>
      <c r="B164" s="192"/>
      <c r="C164" s="13"/>
      <c r="D164" s="184" t="s">
        <v>158</v>
      </c>
      <c r="E164" s="193" t="s">
        <v>1</v>
      </c>
      <c r="F164" s="194" t="s">
        <v>1009</v>
      </c>
      <c r="G164" s="13"/>
      <c r="H164" s="195">
        <v>63.405000000000001</v>
      </c>
      <c r="I164" s="196"/>
      <c r="J164" s="13"/>
      <c r="K164" s="13"/>
      <c r="L164" s="192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158</v>
      </c>
      <c r="AU164" s="193" t="s">
        <v>86</v>
      </c>
      <c r="AV164" s="13" t="s">
        <v>86</v>
      </c>
      <c r="AW164" s="13" t="s">
        <v>32</v>
      </c>
      <c r="AX164" s="13" t="s">
        <v>76</v>
      </c>
      <c r="AY164" s="193" t="s">
        <v>127</v>
      </c>
    </row>
    <row r="165" s="14" customFormat="1">
      <c r="A165" s="14"/>
      <c r="B165" s="204"/>
      <c r="C165" s="14"/>
      <c r="D165" s="184" t="s">
        <v>158</v>
      </c>
      <c r="E165" s="205" t="s">
        <v>229</v>
      </c>
      <c r="F165" s="206" t="s">
        <v>259</v>
      </c>
      <c r="G165" s="14"/>
      <c r="H165" s="207">
        <v>63.405000000000001</v>
      </c>
      <c r="I165" s="208"/>
      <c r="J165" s="14"/>
      <c r="K165" s="14"/>
      <c r="L165" s="204"/>
      <c r="M165" s="209"/>
      <c r="N165" s="210"/>
      <c r="O165" s="210"/>
      <c r="P165" s="210"/>
      <c r="Q165" s="210"/>
      <c r="R165" s="210"/>
      <c r="S165" s="210"/>
      <c r="T165" s="21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5" t="s">
        <v>158</v>
      </c>
      <c r="AU165" s="205" t="s">
        <v>86</v>
      </c>
      <c r="AV165" s="14" t="s">
        <v>126</v>
      </c>
      <c r="AW165" s="14" t="s">
        <v>32</v>
      </c>
      <c r="AX165" s="14" t="s">
        <v>84</v>
      </c>
      <c r="AY165" s="205" t="s">
        <v>127</v>
      </c>
    </row>
    <row r="166" s="2" customFormat="1" ht="24.15" customHeight="1">
      <c r="A166" s="37"/>
      <c r="B166" s="169"/>
      <c r="C166" s="170" t="s">
        <v>193</v>
      </c>
      <c r="D166" s="170" t="s">
        <v>128</v>
      </c>
      <c r="E166" s="171" t="s">
        <v>433</v>
      </c>
      <c r="F166" s="172" t="s">
        <v>434</v>
      </c>
      <c r="G166" s="173" t="s">
        <v>338</v>
      </c>
      <c r="H166" s="174">
        <v>70.525000000000006</v>
      </c>
      <c r="I166" s="175"/>
      <c r="J166" s="176">
        <f>ROUND(I166*H166,2)</f>
        <v>0</v>
      </c>
      <c r="K166" s="177"/>
      <c r="L166" s="38"/>
      <c r="M166" s="178" t="s">
        <v>1</v>
      </c>
      <c r="N166" s="179" t="s">
        <v>41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126</v>
      </c>
      <c r="AT166" s="182" t="s">
        <v>128</v>
      </c>
      <c r="AU166" s="182" t="s">
        <v>86</v>
      </c>
      <c r="AY166" s="18" t="s">
        <v>127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126</v>
      </c>
      <c r="BM166" s="182" t="s">
        <v>1010</v>
      </c>
    </row>
    <row r="167" s="2" customFormat="1">
      <c r="A167" s="37"/>
      <c r="B167" s="38"/>
      <c r="C167" s="37"/>
      <c r="D167" s="184" t="s">
        <v>133</v>
      </c>
      <c r="E167" s="37"/>
      <c r="F167" s="185" t="s">
        <v>436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133</v>
      </c>
      <c r="AU167" s="18" t="s">
        <v>86</v>
      </c>
    </row>
    <row r="168" s="13" customFormat="1">
      <c r="A168" s="13"/>
      <c r="B168" s="192"/>
      <c r="C168" s="13"/>
      <c r="D168" s="184" t="s">
        <v>158</v>
      </c>
      <c r="E168" s="193" t="s">
        <v>1</v>
      </c>
      <c r="F168" s="194" t="s">
        <v>207</v>
      </c>
      <c r="G168" s="13"/>
      <c r="H168" s="195">
        <v>69.525000000000006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158</v>
      </c>
      <c r="AU168" s="193" t="s">
        <v>86</v>
      </c>
      <c r="AV168" s="13" t="s">
        <v>86</v>
      </c>
      <c r="AW168" s="13" t="s">
        <v>32</v>
      </c>
      <c r="AX168" s="13" t="s">
        <v>76</v>
      </c>
      <c r="AY168" s="193" t="s">
        <v>127</v>
      </c>
    </row>
    <row r="169" s="13" customFormat="1">
      <c r="A169" s="13"/>
      <c r="B169" s="192"/>
      <c r="C169" s="13"/>
      <c r="D169" s="184" t="s">
        <v>158</v>
      </c>
      <c r="E169" s="193" t="s">
        <v>1</v>
      </c>
      <c r="F169" s="194" t="s">
        <v>437</v>
      </c>
      <c r="G169" s="13"/>
      <c r="H169" s="195">
        <v>1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158</v>
      </c>
      <c r="AU169" s="193" t="s">
        <v>86</v>
      </c>
      <c r="AV169" s="13" t="s">
        <v>86</v>
      </c>
      <c r="AW169" s="13" t="s">
        <v>32</v>
      </c>
      <c r="AX169" s="13" t="s">
        <v>76</v>
      </c>
      <c r="AY169" s="193" t="s">
        <v>127</v>
      </c>
    </row>
    <row r="170" s="14" customFormat="1">
      <c r="A170" s="14"/>
      <c r="B170" s="204"/>
      <c r="C170" s="14"/>
      <c r="D170" s="184" t="s">
        <v>158</v>
      </c>
      <c r="E170" s="205" t="s">
        <v>1</v>
      </c>
      <c r="F170" s="206" t="s">
        <v>259</v>
      </c>
      <c r="G170" s="14"/>
      <c r="H170" s="207">
        <v>70.525000000000006</v>
      </c>
      <c r="I170" s="208"/>
      <c r="J170" s="14"/>
      <c r="K170" s="14"/>
      <c r="L170" s="204"/>
      <c r="M170" s="209"/>
      <c r="N170" s="210"/>
      <c r="O170" s="210"/>
      <c r="P170" s="210"/>
      <c r="Q170" s="210"/>
      <c r="R170" s="210"/>
      <c r="S170" s="210"/>
      <c r="T170" s="21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5" t="s">
        <v>158</v>
      </c>
      <c r="AU170" s="205" t="s">
        <v>86</v>
      </c>
      <c r="AV170" s="14" t="s">
        <v>126</v>
      </c>
      <c r="AW170" s="14" t="s">
        <v>32</v>
      </c>
      <c r="AX170" s="14" t="s">
        <v>84</v>
      </c>
      <c r="AY170" s="205" t="s">
        <v>127</v>
      </c>
    </row>
    <row r="171" s="2" customFormat="1" ht="33" customHeight="1">
      <c r="A171" s="37"/>
      <c r="B171" s="169"/>
      <c r="C171" s="170" t="s">
        <v>316</v>
      </c>
      <c r="D171" s="170" t="s">
        <v>128</v>
      </c>
      <c r="E171" s="171" t="s">
        <v>450</v>
      </c>
      <c r="F171" s="172" t="s">
        <v>451</v>
      </c>
      <c r="G171" s="173" t="s">
        <v>338</v>
      </c>
      <c r="H171" s="174">
        <v>56.924999999999997</v>
      </c>
      <c r="I171" s="175"/>
      <c r="J171" s="176">
        <f>ROUND(I171*H171,2)</f>
        <v>0</v>
      </c>
      <c r="K171" s="177"/>
      <c r="L171" s="38"/>
      <c r="M171" s="178" t="s">
        <v>1</v>
      </c>
      <c r="N171" s="179" t="s">
        <v>41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126</v>
      </c>
      <c r="AT171" s="182" t="s">
        <v>128</v>
      </c>
      <c r="AU171" s="182" t="s">
        <v>86</v>
      </c>
      <c r="AY171" s="18" t="s">
        <v>127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84</v>
      </c>
      <c r="BK171" s="183">
        <f>ROUND(I171*H171,2)</f>
        <v>0</v>
      </c>
      <c r="BL171" s="18" t="s">
        <v>126</v>
      </c>
      <c r="BM171" s="182" t="s">
        <v>1011</v>
      </c>
    </row>
    <row r="172" s="2" customFormat="1">
      <c r="A172" s="37"/>
      <c r="B172" s="38"/>
      <c r="C172" s="37"/>
      <c r="D172" s="184" t="s">
        <v>133</v>
      </c>
      <c r="E172" s="37"/>
      <c r="F172" s="185" t="s">
        <v>453</v>
      </c>
      <c r="G172" s="37"/>
      <c r="H172" s="37"/>
      <c r="I172" s="186"/>
      <c r="J172" s="37"/>
      <c r="K172" s="37"/>
      <c r="L172" s="38"/>
      <c r="M172" s="187"/>
      <c r="N172" s="188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133</v>
      </c>
      <c r="AU172" s="18" t="s">
        <v>86</v>
      </c>
    </row>
    <row r="173" s="13" customFormat="1">
      <c r="A173" s="13"/>
      <c r="B173" s="192"/>
      <c r="C173" s="13"/>
      <c r="D173" s="184" t="s">
        <v>158</v>
      </c>
      <c r="E173" s="193" t="s">
        <v>1</v>
      </c>
      <c r="F173" s="194" t="s">
        <v>1012</v>
      </c>
      <c r="G173" s="13"/>
      <c r="H173" s="195">
        <v>56.924999999999997</v>
      </c>
      <c r="I173" s="196"/>
      <c r="J173" s="13"/>
      <c r="K173" s="13"/>
      <c r="L173" s="192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158</v>
      </c>
      <c r="AU173" s="193" t="s">
        <v>86</v>
      </c>
      <c r="AV173" s="13" t="s">
        <v>86</v>
      </c>
      <c r="AW173" s="13" t="s">
        <v>32</v>
      </c>
      <c r="AX173" s="13" t="s">
        <v>76</v>
      </c>
      <c r="AY173" s="193" t="s">
        <v>127</v>
      </c>
    </row>
    <row r="174" s="14" customFormat="1">
      <c r="A174" s="14"/>
      <c r="B174" s="204"/>
      <c r="C174" s="14"/>
      <c r="D174" s="184" t="s">
        <v>158</v>
      </c>
      <c r="E174" s="205" t="s">
        <v>1</v>
      </c>
      <c r="F174" s="206" t="s">
        <v>259</v>
      </c>
      <c r="G174" s="14"/>
      <c r="H174" s="207">
        <v>56.924999999999997</v>
      </c>
      <c r="I174" s="208"/>
      <c r="J174" s="14"/>
      <c r="K174" s="14"/>
      <c r="L174" s="204"/>
      <c r="M174" s="209"/>
      <c r="N174" s="210"/>
      <c r="O174" s="210"/>
      <c r="P174" s="210"/>
      <c r="Q174" s="210"/>
      <c r="R174" s="210"/>
      <c r="S174" s="210"/>
      <c r="T174" s="21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5" t="s">
        <v>158</v>
      </c>
      <c r="AU174" s="205" t="s">
        <v>86</v>
      </c>
      <c r="AV174" s="14" t="s">
        <v>126</v>
      </c>
      <c r="AW174" s="14" t="s">
        <v>32</v>
      </c>
      <c r="AX174" s="14" t="s">
        <v>84</v>
      </c>
      <c r="AY174" s="205" t="s">
        <v>127</v>
      </c>
    </row>
    <row r="175" s="2" customFormat="1" ht="16.5" customHeight="1">
      <c r="A175" s="37"/>
      <c r="B175" s="169"/>
      <c r="C175" s="219" t="s">
        <v>220</v>
      </c>
      <c r="D175" s="219" t="s">
        <v>344</v>
      </c>
      <c r="E175" s="220" t="s">
        <v>456</v>
      </c>
      <c r="F175" s="221" t="s">
        <v>457</v>
      </c>
      <c r="G175" s="222" t="s">
        <v>347</v>
      </c>
      <c r="H175" s="223">
        <v>108.158</v>
      </c>
      <c r="I175" s="224"/>
      <c r="J175" s="225">
        <f>ROUND(I175*H175,2)</f>
        <v>0</v>
      </c>
      <c r="K175" s="226"/>
      <c r="L175" s="227"/>
      <c r="M175" s="228" t="s">
        <v>1</v>
      </c>
      <c r="N175" s="229" t="s">
        <v>41</v>
      </c>
      <c r="O175" s="76"/>
      <c r="P175" s="180">
        <f>O175*H175</f>
        <v>0</v>
      </c>
      <c r="Q175" s="180">
        <v>1</v>
      </c>
      <c r="R175" s="180">
        <f>Q175*H175</f>
        <v>108.158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171</v>
      </c>
      <c r="AT175" s="182" t="s">
        <v>344</v>
      </c>
      <c r="AU175" s="182" t="s">
        <v>86</v>
      </c>
      <c r="AY175" s="18" t="s">
        <v>127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84</v>
      </c>
      <c r="BK175" s="183">
        <f>ROUND(I175*H175,2)</f>
        <v>0</v>
      </c>
      <c r="BL175" s="18" t="s">
        <v>126</v>
      </c>
      <c r="BM175" s="182" t="s">
        <v>1013</v>
      </c>
    </row>
    <row r="176" s="2" customFormat="1">
      <c r="A176" s="37"/>
      <c r="B176" s="38"/>
      <c r="C176" s="37"/>
      <c r="D176" s="184" t="s">
        <v>133</v>
      </c>
      <c r="E176" s="37"/>
      <c r="F176" s="185" t="s">
        <v>457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133</v>
      </c>
      <c r="AU176" s="18" t="s">
        <v>86</v>
      </c>
    </row>
    <row r="177" s="13" customFormat="1">
      <c r="A177" s="13"/>
      <c r="B177" s="192"/>
      <c r="C177" s="13"/>
      <c r="D177" s="184" t="s">
        <v>158</v>
      </c>
      <c r="E177" s="193" t="s">
        <v>1</v>
      </c>
      <c r="F177" s="194" t="s">
        <v>1014</v>
      </c>
      <c r="G177" s="13"/>
      <c r="H177" s="195">
        <v>108.158</v>
      </c>
      <c r="I177" s="196"/>
      <c r="J177" s="13"/>
      <c r="K177" s="13"/>
      <c r="L177" s="192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158</v>
      </c>
      <c r="AU177" s="193" t="s">
        <v>86</v>
      </c>
      <c r="AV177" s="13" t="s">
        <v>86</v>
      </c>
      <c r="AW177" s="13" t="s">
        <v>32</v>
      </c>
      <c r="AX177" s="13" t="s">
        <v>76</v>
      </c>
      <c r="AY177" s="193" t="s">
        <v>127</v>
      </c>
    </row>
    <row r="178" s="14" customFormat="1">
      <c r="A178" s="14"/>
      <c r="B178" s="204"/>
      <c r="C178" s="14"/>
      <c r="D178" s="184" t="s">
        <v>158</v>
      </c>
      <c r="E178" s="205" t="s">
        <v>1</v>
      </c>
      <c r="F178" s="206" t="s">
        <v>259</v>
      </c>
      <c r="G178" s="14"/>
      <c r="H178" s="207">
        <v>108.158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158</v>
      </c>
      <c r="AU178" s="205" t="s">
        <v>86</v>
      </c>
      <c r="AV178" s="14" t="s">
        <v>126</v>
      </c>
      <c r="AW178" s="14" t="s">
        <v>32</v>
      </c>
      <c r="AX178" s="14" t="s">
        <v>84</v>
      </c>
      <c r="AY178" s="205" t="s">
        <v>127</v>
      </c>
    </row>
    <row r="179" s="2" customFormat="1" ht="33" customHeight="1">
      <c r="A179" s="37"/>
      <c r="B179" s="169"/>
      <c r="C179" s="170" t="s">
        <v>8</v>
      </c>
      <c r="D179" s="170" t="s">
        <v>128</v>
      </c>
      <c r="E179" s="171" t="s">
        <v>461</v>
      </c>
      <c r="F179" s="172" t="s">
        <v>462</v>
      </c>
      <c r="G179" s="173" t="s">
        <v>347</v>
      </c>
      <c r="H179" s="174">
        <v>114.12900000000001</v>
      </c>
      <c r="I179" s="175"/>
      <c r="J179" s="176">
        <f>ROUND(I179*H179,2)</f>
        <v>0</v>
      </c>
      <c r="K179" s="177"/>
      <c r="L179" s="38"/>
      <c r="M179" s="178" t="s">
        <v>1</v>
      </c>
      <c r="N179" s="179" t="s">
        <v>41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126</v>
      </c>
      <c r="AT179" s="182" t="s">
        <v>128</v>
      </c>
      <c r="AU179" s="182" t="s">
        <v>86</v>
      </c>
      <c r="AY179" s="18" t="s">
        <v>127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84</v>
      </c>
      <c r="BK179" s="183">
        <f>ROUND(I179*H179,2)</f>
        <v>0</v>
      </c>
      <c r="BL179" s="18" t="s">
        <v>126</v>
      </c>
      <c r="BM179" s="182" t="s">
        <v>1015</v>
      </c>
    </row>
    <row r="180" s="2" customFormat="1">
      <c r="A180" s="37"/>
      <c r="B180" s="38"/>
      <c r="C180" s="37"/>
      <c r="D180" s="184" t="s">
        <v>133</v>
      </c>
      <c r="E180" s="37"/>
      <c r="F180" s="185" t="s">
        <v>464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133</v>
      </c>
      <c r="AU180" s="18" t="s">
        <v>86</v>
      </c>
    </row>
    <row r="181" s="13" customFormat="1">
      <c r="A181" s="13"/>
      <c r="B181" s="192"/>
      <c r="C181" s="13"/>
      <c r="D181" s="184" t="s">
        <v>158</v>
      </c>
      <c r="E181" s="193" t="s">
        <v>1</v>
      </c>
      <c r="F181" s="194" t="s">
        <v>465</v>
      </c>
      <c r="G181" s="13"/>
      <c r="H181" s="195">
        <v>114.12900000000001</v>
      </c>
      <c r="I181" s="196"/>
      <c r="J181" s="13"/>
      <c r="K181" s="13"/>
      <c r="L181" s="192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158</v>
      </c>
      <c r="AU181" s="193" t="s">
        <v>86</v>
      </c>
      <c r="AV181" s="13" t="s">
        <v>86</v>
      </c>
      <c r="AW181" s="13" t="s">
        <v>32</v>
      </c>
      <c r="AX181" s="13" t="s">
        <v>76</v>
      </c>
      <c r="AY181" s="193" t="s">
        <v>127</v>
      </c>
    </row>
    <row r="182" s="14" customFormat="1">
      <c r="A182" s="14"/>
      <c r="B182" s="204"/>
      <c r="C182" s="14"/>
      <c r="D182" s="184" t="s">
        <v>158</v>
      </c>
      <c r="E182" s="205" t="s">
        <v>1</v>
      </c>
      <c r="F182" s="206" t="s">
        <v>259</v>
      </c>
      <c r="G182" s="14"/>
      <c r="H182" s="207">
        <v>114.12900000000001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158</v>
      </c>
      <c r="AU182" s="205" t="s">
        <v>86</v>
      </c>
      <c r="AV182" s="14" t="s">
        <v>126</v>
      </c>
      <c r="AW182" s="14" t="s">
        <v>32</v>
      </c>
      <c r="AX182" s="14" t="s">
        <v>84</v>
      </c>
      <c r="AY182" s="205" t="s">
        <v>127</v>
      </c>
    </row>
    <row r="183" s="2" customFormat="1" ht="16.5" customHeight="1">
      <c r="A183" s="37"/>
      <c r="B183" s="169"/>
      <c r="C183" s="170" t="s">
        <v>335</v>
      </c>
      <c r="D183" s="170" t="s">
        <v>128</v>
      </c>
      <c r="E183" s="171" t="s">
        <v>467</v>
      </c>
      <c r="F183" s="172" t="s">
        <v>468</v>
      </c>
      <c r="G183" s="173" t="s">
        <v>338</v>
      </c>
      <c r="H183" s="174">
        <v>63.405000000000001</v>
      </c>
      <c r="I183" s="175"/>
      <c r="J183" s="176">
        <f>ROUND(I183*H183,2)</f>
        <v>0</v>
      </c>
      <c r="K183" s="177"/>
      <c r="L183" s="38"/>
      <c r="M183" s="178" t="s">
        <v>1</v>
      </c>
      <c r="N183" s="179" t="s">
        <v>41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126</v>
      </c>
      <c r="AT183" s="182" t="s">
        <v>128</v>
      </c>
      <c r="AU183" s="182" t="s">
        <v>86</v>
      </c>
      <c r="AY183" s="18" t="s">
        <v>127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84</v>
      </c>
      <c r="BK183" s="183">
        <f>ROUND(I183*H183,2)</f>
        <v>0</v>
      </c>
      <c r="BL183" s="18" t="s">
        <v>126</v>
      </c>
      <c r="BM183" s="182" t="s">
        <v>1016</v>
      </c>
    </row>
    <row r="184" s="2" customFormat="1">
      <c r="A184" s="37"/>
      <c r="B184" s="38"/>
      <c r="C184" s="37"/>
      <c r="D184" s="184" t="s">
        <v>133</v>
      </c>
      <c r="E184" s="37"/>
      <c r="F184" s="185" t="s">
        <v>470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133</v>
      </c>
      <c r="AU184" s="18" t="s">
        <v>86</v>
      </c>
    </row>
    <row r="185" s="13" customFormat="1">
      <c r="A185" s="13"/>
      <c r="B185" s="192"/>
      <c r="C185" s="13"/>
      <c r="D185" s="184" t="s">
        <v>158</v>
      </c>
      <c r="E185" s="193" t="s">
        <v>1</v>
      </c>
      <c r="F185" s="194" t="s">
        <v>229</v>
      </c>
      <c r="G185" s="13"/>
      <c r="H185" s="195">
        <v>63.405000000000001</v>
      </c>
      <c r="I185" s="196"/>
      <c r="J185" s="13"/>
      <c r="K185" s="13"/>
      <c r="L185" s="192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3" t="s">
        <v>158</v>
      </c>
      <c r="AU185" s="193" t="s">
        <v>86</v>
      </c>
      <c r="AV185" s="13" t="s">
        <v>86</v>
      </c>
      <c r="AW185" s="13" t="s">
        <v>32</v>
      </c>
      <c r="AX185" s="13" t="s">
        <v>76</v>
      </c>
      <c r="AY185" s="193" t="s">
        <v>127</v>
      </c>
    </row>
    <row r="186" s="14" customFormat="1">
      <c r="A186" s="14"/>
      <c r="B186" s="204"/>
      <c r="C186" s="14"/>
      <c r="D186" s="184" t="s">
        <v>158</v>
      </c>
      <c r="E186" s="205" t="s">
        <v>1</v>
      </c>
      <c r="F186" s="206" t="s">
        <v>259</v>
      </c>
      <c r="G186" s="14"/>
      <c r="H186" s="207">
        <v>63.405000000000001</v>
      </c>
      <c r="I186" s="208"/>
      <c r="J186" s="14"/>
      <c r="K186" s="14"/>
      <c r="L186" s="204"/>
      <c r="M186" s="209"/>
      <c r="N186" s="210"/>
      <c r="O186" s="210"/>
      <c r="P186" s="210"/>
      <c r="Q186" s="210"/>
      <c r="R186" s="210"/>
      <c r="S186" s="210"/>
      <c r="T186" s="21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5" t="s">
        <v>158</v>
      </c>
      <c r="AU186" s="205" t="s">
        <v>86</v>
      </c>
      <c r="AV186" s="14" t="s">
        <v>126</v>
      </c>
      <c r="AW186" s="14" t="s">
        <v>32</v>
      </c>
      <c r="AX186" s="14" t="s">
        <v>84</v>
      </c>
      <c r="AY186" s="205" t="s">
        <v>127</v>
      </c>
    </row>
    <row r="187" s="2" customFormat="1" ht="16.5" customHeight="1">
      <c r="A187" s="37"/>
      <c r="B187" s="169"/>
      <c r="C187" s="170" t="s">
        <v>343</v>
      </c>
      <c r="D187" s="170" t="s">
        <v>128</v>
      </c>
      <c r="E187" s="171" t="s">
        <v>1017</v>
      </c>
      <c r="F187" s="172" t="s">
        <v>1018</v>
      </c>
      <c r="G187" s="173" t="s">
        <v>319</v>
      </c>
      <c r="H187" s="174">
        <v>21</v>
      </c>
      <c r="I187" s="175"/>
      <c r="J187" s="176">
        <f>ROUND(I187*H187,2)</f>
        <v>0</v>
      </c>
      <c r="K187" s="177"/>
      <c r="L187" s="38"/>
      <c r="M187" s="178" t="s">
        <v>1</v>
      </c>
      <c r="N187" s="179" t="s">
        <v>41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126</v>
      </c>
      <c r="AT187" s="182" t="s">
        <v>128</v>
      </c>
      <c r="AU187" s="182" t="s">
        <v>86</v>
      </c>
      <c r="AY187" s="18" t="s">
        <v>127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84</v>
      </c>
      <c r="BK187" s="183">
        <f>ROUND(I187*H187,2)</f>
        <v>0</v>
      </c>
      <c r="BL187" s="18" t="s">
        <v>126</v>
      </c>
      <c r="BM187" s="182" t="s">
        <v>1019</v>
      </c>
    </row>
    <row r="188" s="2" customFormat="1">
      <c r="A188" s="37"/>
      <c r="B188" s="38"/>
      <c r="C188" s="37"/>
      <c r="D188" s="184" t="s">
        <v>133</v>
      </c>
      <c r="E188" s="37"/>
      <c r="F188" s="185" t="s">
        <v>1020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133</v>
      </c>
      <c r="AU188" s="18" t="s">
        <v>86</v>
      </c>
    </row>
    <row r="189" s="13" customFormat="1">
      <c r="A189" s="13"/>
      <c r="B189" s="192"/>
      <c r="C189" s="13"/>
      <c r="D189" s="184" t="s">
        <v>158</v>
      </c>
      <c r="E189" s="193" t="s">
        <v>1</v>
      </c>
      <c r="F189" s="194" t="s">
        <v>7</v>
      </c>
      <c r="G189" s="13"/>
      <c r="H189" s="195">
        <v>21</v>
      </c>
      <c r="I189" s="196"/>
      <c r="J189" s="13"/>
      <c r="K189" s="13"/>
      <c r="L189" s="192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158</v>
      </c>
      <c r="AU189" s="193" t="s">
        <v>86</v>
      </c>
      <c r="AV189" s="13" t="s">
        <v>86</v>
      </c>
      <c r="AW189" s="13" t="s">
        <v>32</v>
      </c>
      <c r="AX189" s="13" t="s">
        <v>84</v>
      </c>
      <c r="AY189" s="193" t="s">
        <v>127</v>
      </c>
    </row>
    <row r="190" s="2" customFormat="1" ht="24.15" customHeight="1">
      <c r="A190" s="37"/>
      <c r="B190" s="169"/>
      <c r="C190" s="170" t="s">
        <v>350</v>
      </c>
      <c r="D190" s="170" t="s">
        <v>128</v>
      </c>
      <c r="E190" s="171" t="s">
        <v>1021</v>
      </c>
      <c r="F190" s="172" t="s">
        <v>1022</v>
      </c>
      <c r="G190" s="173" t="s">
        <v>254</v>
      </c>
      <c r="H190" s="174">
        <v>60.5</v>
      </c>
      <c r="I190" s="175"/>
      <c r="J190" s="176">
        <f>ROUND(I190*H190,2)</f>
        <v>0</v>
      </c>
      <c r="K190" s="177"/>
      <c r="L190" s="38"/>
      <c r="M190" s="178" t="s">
        <v>1</v>
      </c>
      <c r="N190" s="179" t="s">
        <v>41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126</v>
      </c>
      <c r="AT190" s="182" t="s">
        <v>128</v>
      </c>
      <c r="AU190" s="182" t="s">
        <v>86</v>
      </c>
      <c r="AY190" s="18" t="s">
        <v>127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84</v>
      </c>
      <c r="BK190" s="183">
        <f>ROUND(I190*H190,2)</f>
        <v>0</v>
      </c>
      <c r="BL190" s="18" t="s">
        <v>126</v>
      </c>
      <c r="BM190" s="182" t="s">
        <v>1023</v>
      </c>
    </row>
    <row r="191" s="2" customFormat="1">
      <c r="A191" s="37"/>
      <c r="B191" s="38"/>
      <c r="C191" s="37"/>
      <c r="D191" s="184" t="s">
        <v>133</v>
      </c>
      <c r="E191" s="37"/>
      <c r="F191" s="185" t="s">
        <v>1024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133</v>
      </c>
      <c r="AU191" s="18" t="s">
        <v>86</v>
      </c>
    </row>
    <row r="192" s="15" customFormat="1">
      <c r="A192" s="15"/>
      <c r="B192" s="212"/>
      <c r="C192" s="15"/>
      <c r="D192" s="184" t="s">
        <v>158</v>
      </c>
      <c r="E192" s="213" t="s">
        <v>1</v>
      </c>
      <c r="F192" s="214" t="s">
        <v>1025</v>
      </c>
      <c r="G192" s="15"/>
      <c r="H192" s="213" t="s">
        <v>1</v>
      </c>
      <c r="I192" s="215"/>
      <c r="J192" s="15"/>
      <c r="K192" s="15"/>
      <c r="L192" s="212"/>
      <c r="M192" s="216"/>
      <c r="N192" s="217"/>
      <c r="O192" s="217"/>
      <c r="P192" s="217"/>
      <c r="Q192" s="217"/>
      <c r="R192" s="217"/>
      <c r="S192" s="217"/>
      <c r="T192" s="21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3" t="s">
        <v>158</v>
      </c>
      <c r="AU192" s="213" t="s">
        <v>86</v>
      </c>
      <c r="AV192" s="15" t="s">
        <v>84</v>
      </c>
      <c r="AW192" s="15" t="s">
        <v>32</v>
      </c>
      <c r="AX192" s="15" t="s">
        <v>76</v>
      </c>
      <c r="AY192" s="213" t="s">
        <v>127</v>
      </c>
    </row>
    <row r="193" s="13" customFormat="1">
      <c r="A193" s="13"/>
      <c r="B193" s="192"/>
      <c r="C193" s="13"/>
      <c r="D193" s="184" t="s">
        <v>158</v>
      </c>
      <c r="E193" s="193" t="s">
        <v>1</v>
      </c>
      <c r="F193" s="194" t="s">
        <v>1026</v>
      </c>
      <c r="G193" s="13"/>
      <c r="H193" s="195">
        <v>60.5</v>
      </c>
      <c r="I193" s="196"/>
      <c r="J193" s="13"/>
      <c r="K193" s="13"/>
      <c r="L193" s="192"/>
      <c r="M193" s="197"/>
      <c r="N193" s="198"/>
      <c r="O193" s="198"/>
      <c r="P193" s="198"/>
      <c r="Q193" s="198"/>
      <c r="R193" s="198"/>
      <c r="S193" s="198"/>
      <c r="T193" s="19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3" t="s">
        <v>158</v>
      </c>
      <c r="AU193" s="193" t="s">
        <v>86</v>
      </c>
      <c r="AV193" s="13" t="s">
        <v>86</v>
      </c>
      <c r="AW193" s="13" t="s">
        <v>32</v>
      </c>
      <c r="AX193" s="13" t="s">
        <v>84</v>
      </c>
      <c r="AY193" s="193" t="s">
        <v>127</v>
      </c>
    </row>
    <row r="194" s="2" customFormat="1" ht="24.15" customHeight="1">
      <c r="A194" s="37"/>
      <c r="B194" s="169"/>
      <c r="C194" s="170" t="s">
        <v>358</v>
      </c>
      <c r="D194" s="170" t="s">
        <v>128</v>
      </c>
      <c r="E194" s="171" t="s">
        <v>499</v>
      </c>
      <c r="F194" s="172" t="s">
        <v>500</v>
      </c>
      <c r="G194" s="173" t="s">
        <v>254</v>
      </c>
      <c r="H194" s="174">
        <v>60.5</v>
      </c>
      <c r="I194" s="175"/>
      <c r="J194" s="176">
        <f>ROUND(I194*H194,2)</f>
        <v>0</v>
      </c>
      <c r="K194" s="177"/>
      <c r="L194" s="38"/>
      <c r="M194" s="178" t="s">
        <v>1</v>
      </c>
      <c r="N194" s="179" t="s">
        <v>41</v>
      </c>
      <c r="O194" s="76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2" t="s">
        <v>126</v>
      </c>
      <c r="AT194" s="182" t="s">
        <v>128</v>
      </c>
      <c r="AU194" s="182" t="s">
        <v>86</v>
      </c>
      <c r="AY194" s="18" t="s">
        <v>127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84</v>
      </c>
      <c r="BK194" s="183">
        <f>ROUND(I194*H194,2)</f>
        <v>0</v>
      </c>
      <c r="BL194" s="18" t="s">
        <v>126</v>
      </c>
      <c r="BM194" s="182" t="s">
        <v>1027</v>
      </c>
    </row>
    <row r="195" s="2" customFormat="1">
      <c r="A195" s="37"/>
      <c r="B195" s="38"/>
      <c r="C195" s="37"/>
      <c r="D195" s="184" t="s">
        <v>133</v>
      </c>
      <c r="E195" s="37"/>
      <c r="F195" s="185" t="s">
        <v>502</v>
      </c>
      <c r="G195" s="37"/>
      <c r="H195" s="37"/>
      <c r="I195" s="186"/>
      <c r="J195" s="37"/>
      <c r="K195" s="37"/>
      <c r="L195" s="38"/>
      <c r="M195" s="187"/>
      <c r="N195" s="188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133</v>
      </c>
      <c r="AU195" s="18" t="s">
        <v>86</v>
      </c>
    </row>
    <row r="196" s="13" customFormat="1">
      <c r="A196" s="13"/>
      <c r="B196" s="192"/>
      <c r="C196" s="13"/>
      <c r="D196" s="184" t="s">
        <v>158</v>
      </c>
      <c r="E196" s="193" t="s">
        <v>1</v>
      </c>
      <c r="F196" s="194" t="s">
        <v>1026</v>
      </c>
      <c r="G196" s="13"/>
      <c r="H196" s="195">
        <v>60.5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158</v>
      </c>
      <c r="AU196" s="193" t="s">
        <v>86</v>
      </c>
      <c r="AV196" s="13" t="s">
        <v>86</v>
      </c>
      <c r="AW196" s="13" t="s">
        <v>32</v>
      </c>
      <c r="AX196" s="13" t="s">
        <v>76</v>
      </c>
      <c r="AY196" s="193" t="s">
        <v>127</v>
      </c>
    </row>
    <row r="197" s="14" customFormat="1">
      <c r="A197" s="14"/>
      <c r="B197" s="204"/>
      <c r="C197" s="14"/>
      <c r="D197" s="184" t="s">
        <v>158</v>
      </c>
      <c r="E197" s="205" t="s">
        <v>1</v>
      </c>
      <c r="F197" s="206" t="s">
        <v>259</v>
      </c>
      <c r="G197" s="14"/>
      <c r="H197" s="207">
        <v>60.5</v>
      </c>
      <c r="I197" s="208"/>
      <c r="J197" s="14"/>
      <c r="K197" s="14"/>
      <c r="L197" s="204"/>
      <c r="M197" s="209"/>
      <c r="N197" s="210"/>
      <c r="O197" s="210"/>
      <c r="P197" s="210"/>
      <c r="Q197" s="210"/>
      <c r="R197" s="210"/>
      <c r="S197" s="210"/>
      <c r="T197" s="21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5" t="s">
        <v>158</v>
      </c>
      <c r="AU197" s="205" t="s">
        <v>86</v>
      </c>
      <c r="AV197" s="14" t="s">
        <v>126</v>
      </c>
      <c r="AW197" s="14" t="s">
        <v>32</v>
      </c>
      <c r="AX197" s="14" t="s">
        <v>84</v>
      </c>
      <c r="AY197" s="205" t="s">
        <v>127</v>
      </c>
    </row>
    <row r="198" s="2" customFormat="1" ht="16.5" customHeight="1">
      <c r="A198" s="37"/>
      <c r="B198" s="169"/>
      <c r="C198" s="219" t="s">
        <v>365</v>
      </c>
      <c r="D198" s="219" t="s">
        <v>344</v>
      </c>
      <c r="E198" s="220" t="s">
        <v>505</v>
      </c>
      <c r="F198" s="221" t="s">
        <v>506</v>
      </c>
      <c r="G198" s="222" t="s">
        <v>507</v>
      </c>
      <c r="H198" s="223">
        <v>1.8420000000000001</v>
      </c>
      <c r="I198" s="224"/>
      <c r="J198" s="225">
        <f>ROUND(I198*H198,2)</f>
        <v>0</v>
      </c>
      <c r="K198" s="226"/>
      <c r="L198" s="227"/>
      <c r="M198" s="228" t="s">
        <v>1</v>
      </c>
      <c r="N198" s="229" t="s">
        <v>41</v>
      </c>
      <c r="O198" s="76"/>
      <c r="P198" s="180">
        <f>O198*H198</f>
        <v>0</v>
      </c>
      <c r="Q198" s="180">
        <v>0.001</v>
      </c>
      <c r="R198" s="180">
        <f>Q198*H198</f>
        <v>0.0018420000000000001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171</v>
      </c>
      <c r="AT198" s="182" t="s">
        <v>344</v>
      </c>
      <c r="AU198" s="182" t="s">
        <v>86</v>
      </c>
      <c r="AY198" s="18" t="s">
        <v>127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84</v>
      </c>
      <c r="BK198" s="183">
        <f>ROUND(I198*H198,2)</f>
        <v>0</v>
      </c>
      <c r="BL198" s="18" t="s">
        <v>126</v>
      </c>
      <c r="BM198" s="182" t="s">
        <v>1028</v>
      </c>
    </row>
    <row r="199" s="2" customFormat="1">
      <c r="A199" s="37"/>
      <c r="B199" s="38"/>
      <c r="C199" s="37"/>
      <c r="D199" s="184" t="s">
        <v>133</v>
      </c>
      <c r="E199" s="37"/>
      <c r="F199" s="185" t="s">
        <v>506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133</v>
      </c>
      <c r="AU199" s="18" t="s">
        <v>86</v>
      </c>
    </row>
    <row r="200" s="13" customFormat="1">
      <c r="A200" s="13"/>
      <c r="B200" s="192"/>
      <c r="C200" s="13"/>
      <c r="D200" s="184" t="s">
        <v>158</v>
      </c>
      <c r="E200" s="193" t="s">
        <v>1</v>
      </c>
      <c r="F200" s="194" t="s">
        <v>1029</v>
      </c>
      <c r="G200" s="13"/>
      <c r="H200" s="195">
        <v>1.8420000000000001</v>
      </c>
      <c r="I200" s="196"/>
      <c r="J200" s="13"/>
      <c r="K200" s="13"/>
      <c r="L200" s="192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158</v>
      </c>
      <c r="AU200" s="193" t="s">
        <v>86</v>
      </c>
      <c r="AV200" s="13" t="s">
        <v>86</v>
      </c>
      <c r="AW200" s="13" t="s">
        <v>32</v>
      </c>
      <c r="AX200" s="13" t="s">
        <v>76</v>
      </c>
      <c r="AY200" s="193" t="s">
        <v>127</v>
      </c>
    </row>
    <row r="201" s="14" customFormat="1">
      <c r="A201" s="14"/>
      <c r="B201" s="204"/>
      <c r="C201" s="14"/>
      <c r="D201" s="184" t="s">
        <v>158</v>
      </c>
      <c r="E201" s="205" t="s">
        <v>1</v>
      </c>
      <c r="F201" s="206" t="s">
        <v>259</v>
      </c>
      <c r="G201" s="14"/>
      <c r="H201" s="207">
        <v>1.8420000000000001</v>
      </c>
      <c r="I201" s="208"/>
      <c r="J201" s="14"/>
      <c r="K201" s="14"/>
      <c r="L201" s="204"/>
      <c r="M201" s="209"/>
      <c r="N201" s="210"/>
      <c r="O201" s="210"/>
      <c r="P201" s="210"/>
      <c r="Q201" s="210"/>
      <c r="R201" s="210"/>
      <c r="S201" s="210"/>
      <c r="T201" s="21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5" t="s">
        <v>158</v>
      </c>
      <c r="AU201" s="205" t="s">
        <v>86</v>
      </c>
      <c r="AV201" s="14" t="s">
        <v>126</v>
      </c>
      <c r="AW201" s="14" t="s">
        <v>32</v>
      </c>
      <c r="AX201" s="14" t="s">
        <v>84</v>
      </c>
      <c r="AY201" s="205" t="s">
        <v>127</v>
      </c>
    </row>
    <row r="202" s="2" customFormat="1" ht="24.15" customHeight="1">
      <c r="A202" s="37"/>
      <c r="B202" s="169"/>
      <c r="C202" s="170" t="s">
        <v>7</v>
      </c>
      <c r="D202" s="170" t="s">
        <v>128</v>
      </c>
      <c r="E202" s="171" t="s">
        <v>511</v>
      </c>
      <c r="F202" s="172" t="s">
        <v>512</v>
      </c>
      <c r="G202" s="173" t="s">
        <v>254</v>
      </c>
      <c r="H202" s="174">
        <v>189.75</v>
      </c>
      <c r="I202" s="175"/>
      <c r="J202" s="176">
        <f>ROUND(I202*H202,2)</f>
        <v>0</v>
      </c>
      <c r="K202" s="177"/>
      <c r="L202" s="38"/>
      <c r="M202" s="178" t="s">
        <v>1</v>
      </c>
      <c r="N202" s="179" t="s">
        <v>41</v>
      </c>
      <c r="O202" s="76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126</v>
      </c>
      <c r="AT202" s="182" t="s">
        <v>128</v>
      </c>
      <c r="AU202" s="182" t="s">
        <v>86</v>
      </c>
      <c r="AY202" s="18" t="s">
        <v>127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84</v>
      </c>
      <c r="BK202" s="183">
        <f>ROUND(I202*H202,2)</f>
        <v>0</v>
      </c>
      <c r="BL202" s="18" t="s">
        <v>126</v>
      </c>
      <c r="BM202" s="182" t="s">
        <v>1030</v>
      </c>
    </row>
    <row r="203" s="2" customFormat="1">
      <c r="A203" s="37"/>
      <c r="B203" s="38"/>
      <c r="C203" s="37"/>
      <c r="D203" s="184" t="s">
        <v>133</v>
      </c>
      <c r="E203" s="37"/>
      <c r="F203" s="185" t="s">
        <v>514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133</v>
      </c>
      <c r="AU203" s="18" t="s">
        <v>86</v>
      </c>
    </row>
    <row r="204" s="13" customFormat="1">
      <c r="A204" s="13"/>
      <c r="B204" s="192"/>
      <c r="C204" s="13"/>
      <c r="D204" s="184" t="s">
        <v>158</v>
      </c>
      <c r="E204" s="193" t="s">
        <v>1</v>
      </c>
      <c r="F204" s="194" t="s">
        <v>1031</v>
      </c>
      <c r="G204" s="13"/>
      <c r="H204" s="195">
        <v>189.75</v>
      </c>
      <c r="I204" s="196"/>
      <c r="J204" s="13"/>
      <c r="K204" s="13"/>
      <c r="L204" s="192"/>
      <c r="M204" s="197"/>
      <c r="N204" s="198"/>
      <c r="O204" s="198"/>
      <c r="P204" s="198"/>
      <c r="Q204" s="198"/>
      <c r="R204" s="198"/>
      <c r="S204" s="198"/>
      <c r="T204" s="19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3" t="s">
        <v>158</v>
      </c>
      <c r="AU204" s="193" t="s">
        <v>86</v>
      </c>
      <c r="AV204" s="13" t="s">
        <v>86</v>
      </c>
      <c r="AW204" s="13" t="s">
        <v>32</v>
      </c>
      <c r="AX204" s="13" t="s">
        <v>84</v>
      </c>
      <c r="AY204" s="193" t="s">
        <v>127</v>
      </c>
    </row>
    <row r="205" s="12" customFormat="1" ht="22.8" customHeight="1">
      <c r="A205" s="12"/>
      <c r="B205" s="158"/>
      <c r="C205" s="12"/>
      <c r="D205" s="159" t="s">
        <v>75</v>
      </c>
      <c r="E205" s="190" t="s">
        <v>86</v>
      </c>
      <c r="F205" s="190" t="s">
        <v>553</v>
      </c>
      <c r="G205" s="12"/>
      <c r="H205" s="12"/>
      <c r="I205" s="161"/>
      <c r="J205" s="191">
        <f>BK205</f>
        <v>0</v>
      </c>
      <c r="K205" s="12"/>
      <c r="L205" s="158"/>
      <c r="M205" s="163"/>
      <c r="N205" s="164"/>
      <c r="O205" s="164"/>
      <c r="P205" s="165">
        <f>SUM(P206:P217)</f>
        <v>0</v>
      </c>
      <c r="Q205" s="164"/>
      <c r="R205" s="165">
        <f>SUM(R206:R217)</f>
        <v>0.120309</v>
      </c>
      <c r="S205" s="164"/>
      <c r="T205" s="166">
        <f>SUM(T206:T217)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9" t="s">
        <v>84</v>
      </c>
      <c r="AT205" s="167" t="s">
        <v>75</v>
      </c>
      <c r="AU205" s="167" t="s">
        <v>84</v>
      </c>
      <c r="AY205" s="159" t="s">
        <v>127</v>
      </c>
      <c r="BK205" s="168">
        <f>SUM(BK206:BK217)</f>
        <v>0</v>
      </c>
    </row>
    <row r="206" s="2" customFormat="1" ht="33" customHeight="1">
      <c r="A206" s="37"/>
      <c r="B206" s="169"/>
      <c r="C206" s="170" t="s">
        <v>374</v>
      </c>
      <c r="D206" s="170" t="s">
        <v>128</v>
      </c>
      <c r="E206" s="171" t="s">
        <v>1032</v>
      </c>
      <c r="F206" s="172" t="s">
        <v>1033</v>
      </c>
      <c r="G206" s="173" t="s">
        <v>338</v>
      </c>
      <c r="H206" s="174">
        <v>12.6</v>
      </c>
      <c r="I206" s="175"/>
      <c r="J206" s="176">
        <f>ROUND(I206*H206,2)</f>
        <v>0</v>
      </c>
      <c r="K206" s="177"/>
      <c r="L206" s="38"/>
      <c r="M206" s="178" t="s">
        <v>1</v>
      </c>
      <c r="N206" s="179" t="s">
        <v>41</v>
      </c>
      <c r="O206" s="76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2" t="s">
        <v>126</v>
      </c>
      <c r="AT206" s="182" t="s">
        <v>128</v>
      </c>
      <c r="AU206" s="182" t="s">
        <v>86</v>
      </c>
      <c r="AY206" s="18" t="s">
        <v>127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8" t="s">
        <v>84</v>
      </c>
      <c r="BK206" s="183">
        <f>ROUND(I206*H206,2)</f>
        <v>0</v>
      </c>
      <c r="BL206" s="18" t="s">
        <v>126</v>
      </c>
      <c r="BM206" s="182" t="s">
        <v>1034</v>
      </c>
    </row>
    <row r="207" s="2" customFormat="1">
      <c r="A207" s="37"/>
      <c r="B207" s="38"/>
      <c r="C207" s="37"/>
      <c r="D207" s="184" t="s">
        <v>133</v>
      </c>
      <c r="E207" s="37"/>
      <c r="F207" s="185" t="s">
        <v>1035</v>
      </c>
      <c r="G207" s="37"/>
      <c r="H207" s="37"/>
      <c r="I207" s="186"/>
      <c r="J207" s="37"/>
      <c r="K207" s="37"/>
      <c r="L207" s="38"/>
      <c r="M207" s="187"/>
      <c r="N207" s="188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133</v>
      </c>
      <c r="AU207" s="18" t="s">
        <v>86</v>
      </c>
    </row>
    <row r="208" s="13" customFormat="1">
      <c r="A208" s="13"/>
      <c r="B208" s="192"/>
      <c r="C208" s="13"/>
      <c r="D208" s="184" t="s">
        <v>158</v>
      </c>
      <c r="E208" s="193" t="s">
        <v>1</v>
      </c>
      <c r="F208" s="194" t="s">
        <v>1036</v>
      </c>
      <c r="G208" s="13"/>
      <c r="H208" s="195">
        <v>12.6</v>
      </c>
      <c r="I208" s="196"/>
      <c r="J208" s="13"/>
      <c r="K208" s="13"/>
      <c r="L208" s="192"/>
      <c r="M208" s="197"/>
      <c r="N208" s="198"/>
      <c r="O208" s="198"/>
      <c r="P208" s="198"/>
      <c r="Q208" s="198"/>
      <c r="R208" s="198"/>
      <c r="S208" s="198"/>
      <c r="T208" s="19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3" t="s">
        <v>158</v>
      </c>
      <c r="AU208" s="193" t="s">
        <v>86</v>
      </c>
      <c r="AV208" s="13" t="s">
        <v>86</v>
      </c>
      <c r="AW208" s="13" t="s">
        <v>32</v>
      </c>
      <c r="AX208" s="13" t="s">
        <v>84</v>
      </c>
      <c r="AY208" s="193" t="s">
        <v>127</v>
      </c>
    </row>
    <row r="209" s="2" customFormat="1" ht="24.15" customHeight="1">
      <c r="A209" s="37"/>
      <c r="B209" s="169"/>
      <c r="C209" s="170" t="s">
        <v>379</v>
      </c>
      <c r="D209" s="170" t="s">
        <v>128</v>
      </c>
      <c r="E209" s="171" t="s">
        <v>1037</v>
      </c>
      <c r="F209" s="172" t="s">
        <v>1038</v>
      </c>
      <c r="G209" s="173" t="s">
        <v>254</v>
      </c>
      <c r="H209" s="174">
        <v>252.75</v>
      </c>
      <c r="I209" s="175"/>
      <c r="J209" s="176">
        <f>ROUND(I209*H209,2)</f>
        <v>0</v>
      </c>
      <c r="K209" s="177"/>
      <c r="L209" s="38"/>
      <c r="M209" s="178" t="s">
        <v>1</v>
      </c>
      <c r="N209" s="179" t="s">
        <v>41</v>
      </c>
      <c r="O209" s="76"/>
      <c r="P209" s="180">
        <f>O209*H209</f>
        <v>0</v>
      </c>
      <c r="Q209" s="180">
        <v>0.00017000000000000001</v>
      </c>
      <c r="R209" s="180">
        <f>Q209*H209</f>
        <v>0.042967500000000006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126</v>
      </c>
      <c r="AT209" s="182" t="s">
        <v>128</v>
      </c>
      <c r="AU209" s="182" t="s">
        <v>86</v>
      </c>
      <c r="AY209" s="18" t="s">
        <v>127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84</v>
      </c>
      <c r="BK209" s="183">
        <f>ROUND(I209*H209,2)</f>
        <v>0</v>
      </c>
      <c r="BL209" s="18" t="s">
        <v>126</v>
      </c>
      <c r="BM209" s="182" t="s">
        <v>1039</v>
      </c>
    </row>
    <row r="210" s="2" customFormat="1">
      <c r="A210" s="37"/>
      <c r="B210" s="38"/>
      <c r="C210" s="37"/>
      <c r="D210" s="184" t="s">
        <v>133</v>
      </c>
      <c r="E210" s="37"/>
      <c r="F210" s="185" t="s">
        <v>1040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133</v>
      </c>
      <c r="AU210" s="18" t="s">
        <v>86</v>
      </c>
    </row>
    <row r="211" s="15" customFormat="1">
      <c r="A211" s="15"/>
      <c r="B211" s="212"/>
      <c r="C211" s="15"/>
      <c r="D211" s="184" t="s">
        <v>158</v>
      </c>
      <c r="E211" s="213" t="s">
        <v>1</v>
      </c>
      <c r="F211" s="214" t="s">
        <v>1041</v>
      </c>
      <c r="G211" s="15"/>
      <c r="H211" s="213" t="s">
        <v>1</v>
      </c>
      <c r="I211" s="215"/>
      <c r="J211" s="15"/>
      <c r="K211" s="15"/>
      <c r="L211" s="212"/>
      <c r="M211" s="216"/>
      <c r="N211" s="217"/>
      <c r="O211" s="217"/>
      <c r="P211" s="217"/>
      <c r="Q211" s="217"/>
      <c r="R211" s="217"/>
      <c r="S211" s="217"/>
      <c r="T211" s="21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3" t="s">
        <v>158</v>
      </c>
      <c r="AU211" s="213" t="s">
        <v>86</v>
      </c>
      <c r="AV211" s="15" t="s">
        <v>84</v>
      </c>
      <c r="AW211" s="15" t="s">
        <v>32</v>
      </c>
      <c r="AX211" s="15" t="s">
        <v>76</v>
      </c>
      <c r="AY211" s="213" t="s">
        <v>127</v>
      </c>
    </row>
    <row r="212" s="13" customFormat="1">
      <c r="A212" s="13"/>
      <c r="B212" s="192"/>
      <c r="C212" s="13"/>
      <c r="D212" s="184" t="s">
        <v>158</v>
      </c>
      <c r="E212" s="193" t="s">
        <v>1</v>
      </c>
      <c r="F212" s="194" t="s">
        <v>1042</v>
      </c>
      <c r="G212" s="13"/>
      <c r="H212" s="195">
        <v>189.75</v>
      </c>
      <c r="I212" s="196"/>
      <c r="J212" s="13"/>
      <c r="K212" s="13"/>
      <c r="L212" s="192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158</v>
      </c>
      <c r="AU212" s="193" t="s">
        <v>86</v>
      </c>
      <c r="AV212" s="13" t="s">
        <v>86</v>
      </c>
      <c r="AW212" s="13" t="s">
        <v>32</v>
      </c>
      <c r="AX212" s="13" t="s">
        <v>76</v>
      </c>
      <c r="AY212" s="193" t="s">
        <v>127</v>
      </c>
    </row>
    <row r="213" s="13" customFormat="1">
      <c r="A213" s="13"/>
      <c r="B213" s="192"/>
      <c r="C213" s="13"/>
      <c r="D213" s="184" t="s">
        <v>158</v>
      </c>
      <c r="E213" s="193" t="s">
        <v>1</v>
      </c>
      <c r="F213" s="194" t="s">
        <v>1043</v>
      </c>
      <c r="G213" s="13"/>
      <c r="H213" s="195">
        <v>63</v>
      </c>
      <c r="I213" s="196"/>
      <c r="J213" s="13"/>
      <c r="K213" s="13"/>
      <c r="L213" s="192"/>
      <c r="M213" s="197"/>
      <c r="N213" s="198"/>
      <c r="O213" s="198"/>
      <c r="P213" s="198"/>
      <c r="Q213" s="198"/>
      <c r="R213" s="198"/>
      <c r="S213" s="198"/>
      <c r="T213" s="1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3" t="s">
        <v>158</v>
      </c>
      <c r="AU213" s="193" t="s">
        <v>86</v>
      </c>
      <c r="AV213" s="13" t="s">
        <v>86</v>
      </c>
      <c r="AW213" s="13" t="s">
        <v>32</v>
      </c>
      <c r="AX213" s="13" t="s">
        <v>76</v>
      </c>
      <c r="AY213" s="193" t="s">
        <v>127</v>
      </c>
    </row>
    <row r="214" s="14" customFormat="1">
      <c r="A214" s="14"/>
      <c r="B214" s="204"/>
      <c r="C214" s="14"/>
      <c r="D214" s="184" t="s">
        <v>158</v>
      </c>
      <c r="E214" s="205" t="s">
        <v>1</v>
      </c>
      <c r="F214" s="206" t="s">
        <v>259</v>
      </c>
      <c r="G214" s="14"/>
      <c r="H214" s="207">
        <v>252.75</v>
      </c>
      <c r="I214" s="208"/>
      <c r="J214" s="14"/>
      <c r="K214" s="14"/>
      <c r="L214" s="204"/>
      <c r="M214" s="209"/>
      <c r="N214" s="210"/>
      <c r="O214" s="210"/>
      <c r="P214" s="210"/>
      <c r="Q214" s="210"/>
      <c r="R214" s="210"/>
      <c r="S214" s="210"/>
      <c r="T214" s="21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5" t="s">
        <v>158</v>
      </c>
      <c r="AU214" s="205" t="s">
        <v>86</v>
      </c>
      <c r="AV214" s="14" t="s">
        <v>126</v>
      </c>
      <c r="AW214" s="14" t="s">
        <v>32</v>
      </c>
      <c r="AX214" s="14" t="s">
        <v>84</v>
      </c>
      <c r="AY214" s="205" t="s">
        <v>127</v>
      </c>
    </row>
    <row r="215" s="2" customFormat="1" ht="24.15" customHeight="1">
      <c r="A215" s="37"/>
      <c r="B215" s="169"/>
      <c r="C215" s="219" t="s">
        <v>385</v>
      </c>
      <c r="D215" s="219" t="s">
        <v>344</v>
      </c>
      <c r="E215" s="220" t="s">
        <v>1044</v>
      </c>
      <c r="F215" s="221" t="s">
        <v>1045</v>
      </c>
      <c r="G215" s="222" t="s">
        <v>254</v>
      </c>
      <c r="H215" s="223">
        <v>257.80500000000001</v>
      </c>
      <c r="I215" s="224"/>
      <c r="J215" s="225">
        <f>ROUND(I215*H215,2)</f>
        <v>0</v>
      </c>
      <c r="K215" s="226"/>
      <c r="L215" s="227"/>
      <c r="M215" s="228" t="s">
        <v>1</v>
      </c>
      <c r="N215" s="229" t="s">
        <v>41</v>
      </c>
      <c r="O215" s="76"/>
      <c r="P215" s="180">
        <f>O215*H215</f>
        <v>0</v>
      </c>
      <c r="Q215" s="180">
        <v>0.00029999999999999997</v>
      </c>
      <c r="R215" s="180">
        <f>Q215*H215</f>
        <v>0.077341499999999994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171</v>
      </c>
      <c r="AT215" s="182" t="s">
        <v>344</v>
      </c>
      <c r="AU215" s="182" t="s">
        <v>86</v>
      </c>
      <c r="AY215" s="18" t="s">
        <v>127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84</v>
      </c>
      <c r="BK215" s="183">
        <f>ROUND(I215*H215,2)</f>
        <v>0</v>
      </c>
      <c r="BL215" s="18" t="s">
        <v>126</v>
      </c>
      <c r="BM215" s="182" t="s">
        <v>1046</v>
      </c>
    </row>
    <row r="216" s="2" customFormat="1">
      <c r="A216" s="37"/>
      <c r="B216" s="38"/>
      <c r="C216" s="37"/>
      <c r="D216" s="184" t="s">
        <v>133</v>
      </c>
      <c r="E216" s="37"/>
      <c r="F216" s="185" t="s">
        <v>1045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133</v>
      </c>
      <c r="AU216" s="18" t="s">
        <v>86</v>
      </c>
    </row>
    <row r="217" s="13" customFormat="1">
      <c r="A217" s="13"/>
      <c r="B217" s="192"/>
      <c r="C217" s="13"/>
      <c r="D217" s="184" t="s">
        <v>158</v>
      </c>
      <c r="E217" s="13"/>
      <c r="F217" s="194" t="s">
        <v>1047</v>
      </c>
      <c r="G217" s="13"/>
      <c r="H217" s="195">
        <v>257.80500000000001</v>
      </c>
      <c r="I217" s="196"/>
      <c r="J217" s="13"/>
      <c r="K217" s="13"/>
      <c r="L217" s="192"/>
      <c r="M217" s="197"/>
      <c r="N217" s="198"/>
      <c r="O217" s="198"/>
      <c r="P217" s="198"/>
      <c r="Q217" s="198"/>
      <c r="R217" s="198"/>
      <c r="S217" s="198"/>
      <c r="T217" s="19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3" t="s">
        <v>158</v>
      </c>
      <c r="AU217" s="193" t="s">
        <v>86</v>
      </c>
      <c r="AV217" s="13" t="s">
        <v>86</v>
      </c>
      <c r="AW217" s="13" t="s">
        <v>3</v>
      </c>
      <c r="AX217" s="13" t="s">
        <v>84</v>
      </c>
      <c r="AY217" s="193" t="s">
        <v>127</v>
      </c>
    </row>
    <row r="218" s="12" customFormat="1" ht="22.8" customHeight="1">
      <c r="A218" s="12"/>
      <c r="B218" s="158"/>
      <c r="C218" s="12"/>
      <c r="D218" s="159" t="s">
        <v>75</v>
      </c>
      <c r="E218" s="190" t="s">
        <v>150</v>
      </c>
      <c r="F218" s="190" t="s">
        <v>564</v>
      </c>
      <c r="G218" s="12"/>
      <c r="H218" s="12"/>
      <c r="I218" s="161"/>
      <c r="J218" s="191">
        <f>BK218</f>
        <v>0</v>
      </c>
      <c r="K218" s="12"/>
      <c r="L218" s="158"/>
      <c r="M218" s="163"/>
      <c r="N218" s="164"/>
      <c r="O218" s="164"/>
      <c r="P218" s="165">
        <f>SUM(P219:P240)</f>
        <v>0</v>
      </c>
      <c r="Q218" s="164"/>
      <c r="R218" s="165">
        <f>SUM(R219:R240)</f>
        <v>7.3440000000000003</v>
      </c>
      <c r="S218" s="164"/>
      <c r="T218" s="166">
        <f>SUM(T219:T240)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9" t="s">
        <v>84</v>
      </c>
      <c r="AT218" s="167" t="s">
        <v>75</v>
      </c>
      <c r="AU218" s="167" t="s">
        <v>84</v>
      </c>
      <c r="AY218" s="159" t="s">
        <v>127</v>
      </c>
      <c r="BK218" s="168">
        <f>SUM(BK219:BK240)</f>
        <v>0</v>
      </c>
    </row>
    <row r="219" s="2" customFormat="1" ht="21.75" customHeight="1">
      <c r="A219" s="37"/>
      <c r="B219" s="169"/>
      <c r="C219" s="170" t="s">
        <v>391</v>
      </c>
      <c r="D219" s="170" t="s">
        <v>128</v>
      </c>
      <c r="E219" s="171" t="s">
        <v>1048</v>
      </c>
      <c r="F219" s="172" t="s">
        <v>1049</v>
      </c>
      <c r="G219" s="173" t="s">
        <v>254</v>
      </c>
      <c r="H219" s="174">
        <v>349.60000000000002</v>
      </c>
      <c r="I219" s="175"/>
      <c r="J219" s="176">
        <f>ROUND(I219*H219,2)</f>
        <v>0</v>
      </c>
      <c r="K219" s="177"/>
      <c r="L219" s="38"/>
      <c r="M219" s="178" t="s">
        <v>1</v>
      </c>
      <c r="N219" s="179" t="s">
        <v>41</v>
      </c>
      <c r="O219" s="76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126</v>
      </c>
      <c r="AT219" s="182" t="s">
        <v>128</v>
      </c>
      <c r="AU219" s="182" t="s">
        <v>86</v>
      </c>
      <c r="AY219" s="18" t="s">
        <v>127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84</v>
      </c>
      <c r="BK219" s="183">
        <f>ROUND(I219*H219,2)</f>
        <v>0</v>
      </c>
      <c r="BL219" s="18" t="s">
        <v>126</v>
      </c>
      <c r="BM219" s="182" t="s">
        <v>1050</v>
      </c>
    </row>
    <row r="220" s="2" customFormat="1">
      <c r="A220" s="37"/>
      <c r="B220" s="38"/>
      <c r="C220" s="37"/>
      <c r="D220" s="184" t="s">
        <v>133</v>
      </c>
      <c r="E220" s="37"/>
      <c r="F220" s="185" t="s">
        <v>1051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133</v>
      </c>
      <c r="AU220" s="18" t="s">
        <v>86</v>
      </c>
    </row>
    <row r="221" s="15" customFormat="1">
      <c r="A221" s="15"/>
      <c r="B221" s="212"/>
      <c r="C221" s="15"/>
      <c r="D221" s="184" t="s">
        <v>158</v>
      </c>
      <c r="E221" s="213" t="s">
        <v>1</v>
      </c>
      <c r="F221" s="214" t="s">
        <v>1052</v>
      </c>
      <c r="G221" s="15"/>
      <c r="H221" s="213" t="s">
        <v>1</v>
      </c>
      <c r="I221" s="215"/>
      <c r="J221" s="15"/>
      <c r="K221" s="15"/>
      <c r="L221" s="212"/>
      <c r="M221" s="216"/>
      <c r="N221" s="217"/>
      <c r="O221" s="217"/>
      <c r="P221" s="217"/>
      <c r="Q221" s="217"/>
      <c r="R221" s="217"/>
      <c r="S221" s="217"/>
      <c r="T221" s="21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158</v>
      </c>
      <c r="AU221" s="213" t="s">
        <v>86</v>
      </c>
      <c r="AV221" s="15" t="s">
        <v>84</v>
      </c>
      <c r="AW221" s="15" t="s">
        <v>32</v>
      </c>
      <c r="AX221" s="15" t="s">
        <v>76</v>
      </c>
      <c r="AY221" s="213" t="s">
        <v>127</v>
      </c>
    </row>
    <row r="222" s="13" customFormat="1">
      <c r="A222" s="13"/>
      <c r="B222" s="192"/>
      <c r="C222" s="13"/>
      <c r="D222" s="184" t="s">
        <v>158</v>
      </c>
      <c r="E222" s="193" t="s">
        <v>1</v>
      </c>
      <c r="F222" s="194" t="s">
        <v>1053</v>
      </c>
      <c r="G222" s="13"/>
      <c r="H222" s="195">
        <v>349.60000000000002</v>
      </c>
      <c r="I222" s="196"/>
      <c r="J222" s="13"/>
      <c r="K222" s="13"/>
      <c r="L222" s="192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158</v>
      </c>
      <c r="AU222" s="193" t="s">
        <v>86</v>
      </c>
      <c r="AV222" s="13" t="s">
        <v>86</v>
      </c>
      <c r="AW222" s="13" t="s">
        <v>32</v>
      </c>
      <c r="AX222" s="13" t="s">
        <v>84</v>
      </c>
      <c r="AY222" s="193" t="s">
        <v>127</v>
      </c>
    </row>
    <row r="223" s="2" customFormat="1" ht="33" customHeight="1">
      <c r="A223" s="37"/>
      <c r="B223" s="169"/>
      <c r="C223" s="170" t="s">
        <v>397</v>
      </c>
      <c r="D223" s="170" t="s">
        <v>128</v>
      </c>
      <c r="E223" s="171" t="s">
        <v>1054</v>
      </c>
      <c r="F223" s="172" t="s">
        <v>1055</v>
      </c>
      <c r="G223" s="173" t="s">
        <v>254</v>
      </c>
      <c r="H223" s="174">
        <v>118.45</v>
      </c>
      <c r="I223" s="175"/>
      <c r="J223" s="176">
        <f>ROUND(I223*H223,2)</f>
        <v>0</v>
      </c>
      <c r="K223" s="177"/>
      <c r="L223" s="38"/>
      <c r="M223" s="178" t="s">
        <v>1</v>
      </c>
      <c r="N223" s="179" t="s">
        <v>41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126</v>
      </c>
      <c r="AT223" s="182" t="s">
        <v>128</v>
      </c>
      <c r="AU223" s="182" t="s">
        <v>86</v>
      </c>
      <c r="AY223" s="18" t="s">
        <v>127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84</v>
      </c>
      <c r="BK223" s="183">
        <f>ROUND(I223*H223,2)</f>
        <v>0</v>
      </c>
      <c r="BL223" s="18" t="s">
        <v>126</v>
      </c>
      <c r="BM223" s="182" t="s">
        <v>1056</v>
      </c>
    </row>
    <row r="224" s="2" customFormat="1">
      <c r="A224" s="37"/>
      <c r="B224" s="38"/>
      <c r="C224" s="37"/>
      <c r="D224" s="184" t="s">
        <v>133</v>
      </c>
      <c r="E224" s="37"/>
      <c r="F224" s="185" t="s">
        <v>1057</v>
      </c>
      <c r="G224" s="37"/>
      <c r="H224" s="37"/>
      <c r="I224" s="186"/>
      <c r="J224" s="37"/>
      <c r="K224" s="37"/>
      <c r="L224" s="38"/>
      <c r="M224" s="187"/>
      <c r="N224" s="188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133</v>
      </c>
      <c r="AU224" s="18" t="s">
        <v>86</v>
      </c>
    </row>
    <row r="225" s="13" customFormat="1">
      <c r="A225" s="13"/>
      <c r="B225" s="192"/>
      <c r="C225" s="13"/>
      <c r="D225" s="184" t="s">
        <v>158</v>
      </c>
      <c r="E225" s="193" t="s">
        <v>1</v>
      </c>
      <c r="F225" s="194" t="s">
        <v>1058</v>
      </c>
      <c r="G225" s="13"/>
      <c r="H225" s="195">
        <v>118.45</v>
      </c>
      <c r="I225" s="196"/>
      <c r="J225" s="13"/>
      <c r="K225" s="13"/>
      <c r="L225" s="192"/>
      <c r="M225" s="197"/>
      <c r="N225" s="198"/>
      <c r="O225" s="198"/>
      <c r="P225" s="198"/>
      <c r="Q225" s="198"/>
      <c r="R225" s="198"/>
      <c r="S225" s="198"/>
      <c r="T225" s="19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3" t="s">
        <v>158</v>
      </c>
      <c r="AU225" s="193" t="s">
        <v>86</v>
      </c>
      <c r="AV225" s="13" t="s">
        <v>86</v>
      </c>
      <c r="AW225" s="13" t="s">
        <v>32</v>
      </c>
      <c r="AX225" s="13" t="s">
        <v>84</v>
      </c>
      <c r="AY225" s="193" t="s">
        <v>127</v>
      </c>
    </row>
    <row r="226" s="2" customFormat="1" ht="16.5" customHeight="1">
      <c r="A226" s="37"/>
      <c r="B226" s="169"/>
      <c r="C226" s="170" t="s">
        <v>403</v>
      </c>
      <c r="D226" s="170" t="s">
        <v>128</v>
      </c>
      <c r="E226" s="171" t="s">
        <v>573</v>
      </c>
      <c r="F226" s="172" t="s">
        <v>574</v>
      </c>
      <c r="G226" s="173" t="s">
        <v>338</v>
      </c>
      <c r="H226" s="174">
        <v>6.1200000000000001</v>
      </c>
      <c r="I226" s="175"/>
      <c r="J226" s="176">
        <f>ROUND(I226*H226,2)</f>
        <v>0</v>
      </c>
      <c r="K226" s="177"/>
      <c r="L226" s="38"/>
      <c r="M226" s="178" t="s">
        <v>1</v>
      </c>
      <c r="N226" s="179" t="s">
        <v>41</v>
      </c>
      <c r="O226" s="76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126</v>
      </c>
      <c r="AT226" s="182" t="s">
        <v>128</v>
      </c>
      <c r="AU226" s="182" t="s">
        <v>86</v>
      </c>
      <c r="AY226" s="18" t="s">
        <v>127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84</v>
      </c>
      <c r="BK226" s="183">
        <f>ROUND(I226*H226,2)</f>
        <v>0</v>
      </c>
      <c r="BL226" s="18" t="s">
        <v>126</v>
      </c>
      <c r="BM226" s="182" t="s">
        <v>1059</v>
      </c>
    </row>
    <row r="227" s="2" customFormat="1">
      <c r="A227" s="37"/>
      <c r="B227" s="38"/>
      <c r="C227" s="37"/>
      <c r="D227" s="184" t="s">
        <v>133</v>
      </c>
      <c r="E227" s="37"/>
      <c r="F227" s="185" t="s">
        <v>576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133</v>
      </c>
      <c r="AU227" s="18" t="s">
        <v>86</v>
      </c>
    </row>
    <row r="228" s="13" customFormat="1">
      <c r="A228" s="13"/>
      <c r="B228" s="192"/>
      <c r="C228" s="13"/>
      <c r="D228" s="184" t="s">
        <v>158</v>
      </c>
      <c r="E228" s="193" t="s">
        <v>577</v>
      </c>
      <c r="F228" s="194" t="s">
        <v>1060</v>
      </c>
      <c r="G228" s="13"/>
      <c r="H228" s="195">
        <v>6.1200000000000001</v>
      </c>
      <c r="I228" s="196"/>
      <c r="J228" s="13"/>
      <c r="K228" s="13"/>
      <c r="L228" s="192"/>
      <c r="M228" s="197"/>
      <c r="N228" s="198"/>
      <c r="O228" s="198"/>
      <c r="P228" s="198"/>
      <c r="Q228" s="198"/>
      <c r="R228" s="198"/>
      <c r="S228" s="198"/>
      <c r="T228" s="19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3" t="s">
        <v>158</v>
      </c>
      <c r="AU228" s="193" t="s">
        <v>86</v>
      </c>
      <c r="AV228" s="13" t="s">
        <v>86</v>
      </c>
      <c r="AW228" s="13" t="s">
        <v>32</v>
      </c>
      <c r="AX228" s="13" t="s">
        <v>84</v>
      </c>
      <c r="AY228" s="193" t="s">
        <v>127</v>
      </c>
    </row>
    <row r="229" s="2" customFormat="1" ht="21.75" customHeight="1">
      <c r="A229" s="37"/>
      <c r="B229" s="169"/>
      <c r="C229" s="170" t="s">
        <v>409</v>
      </c>
      <c r="D229" s="170" t="s">
        <v>128</v>
      </c>
      <c r="E229" s="171" t="s">
        <v>1061</v>
      </c>
      <c r="F229" s="172" t="s">
        <v>1062</v>
      </c>
      <c r="G229" s="173" t="s">
        <v>254</v>
      </c>
      <c r="H229" s="174">
        <v>34</v>
      </c>
      <c r="I229" s="175"/>
      <c r="J229" s="176">
        <f>ROUND(I229*H229,2)</f>
        <v>0</v>
      </c>
      <c r="K229" s="177"/>
      <c r="L229" s="38"/>
      <c r="M229" s="178" t="s">
        <v>1</v>
      </c>
      <c r="N229" s="179" t="s">
        <v>41</v>
      </c>
      <c r="O229" s="76"/>
      <c r="P229" s="180">
        <f>O229*H229</f>
        <v>0</v>
      </c>
      <c r="Q229" s="180">
        <v>0.216</v>
      </c>
      <c r="R229" s="180">
        <f>Q229*H229</f>
        <v>7.3440000000000003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1063</v>
      </c>
      <c r="AT229" s="182" t="s">
        <v>128</v>
      </c>
      <c r="AU229" s="182" t="s">
        <v>86</v>
      </c>
      <c r="AY229" s="18" t="s">
        <v>127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84</v>
      </c>
      <c r="BK229" s="183">
        <f>ROUND(I229*H229,2)</f>
        <v>0</v>
      </c>
      <c r="BL229" s="18" t="s">
        <v>1063</v>
      </c>
      <c r="BM229" s="182" t="s">
        <v>1064</v>
      </c>
    </row>
    <row r="230" s="2" customFormat="1">
      <c r="A230" s="37"/>
      <c r="B230" s="38"/>
      <c r="C230" s="37"/>
      <c r="D230" s="184" t="s">
        <v>133</v>
      </c>
      <c r="E230" s="37"/>
      <c r="F230" s="185" t="s">
        <v>1065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133</v>
      </c>
      <c r="AU230" s="18" t="s">
        <v>86</v>
      </c>
    </row>
    <row r="231" s="13" customFormat="1">
      <c r="A231" s="13"/>
      <c r="B231" s="192"/>
      <c r="C231" s="13"/>
      <c r="D231" s="184" t="s">
        <v>158</v>
      </c>
      <c r="E231" s="193" t="s">
        <v>1</v>
      </c>
      <c r="F231" s="194" t="s">
        <v>1066</v>
      </c>
      <c r="G231" s="13"/>
      <c r="H231" s="195">
        <v>34</v>
      </c>
      <c r="I231" s="196"/>
      <c r="J231" s="13"/>
      <c r="K231" s="13"/>
      <c r="L231" s="192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158</v>
      </c>
      <c r="AU231" s="193" t="s">
        <v>86</v>
      </c>
      <c r="AV231" s="13" t="s">
        <v>86</v>
      </c>
      <c r="AW231" s="13" t="s">
        <v>32</v>
      </c>
      <c r="AX231" s="13" t="s">
        <v>84</v>
      </c>
      <c r="AY231" s="193" t="s">
        <v>127</v>
      </c>
    </row>
    <row r="232" s="2" customFormat="1" ht="24.15" customHeight="1">
      <c r="A232" s="37"/>
      <c r="B232" s="169"/>
      <c r="C232" s="170" t="s">
        <v>415</v>
      </c>
      <c r="D232" s="170" t="s">
        <v>128</v>
      </c>
      <c r="E232" s="171" t="s">
        <v>1067</v>
      </c>
      <c r="F232" s="172" t="s">
        <v>1068</v>
      </c>
      <c r="G232" s="173" t="s">
        <v>254</v>
      </c>
      <c r="H232" s="174">
        <v>159.84999999999999</v>
      </c>
      <c r="I232" s="175"/>
      <c r="J232" s="176">
        <f>ROUND(I232*H232,2)</f>
        <v>0</v>
      </c>
      <c r="K232" s="177"/>
      <c r="L232" s="38"/>
      <c r="M232" s="178" t="s">
        <v>1</v>
      </c>
      <c r="N232" s="179" t="s">
        <v>41</v>
      </c>
      <c r="O232" s="76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126</v>
      </c>
      <c r="AT232" s="182" t="s">
        <v>128</v>
      </c>
      <c r="AU232" s="182" t="s">
        <v>86</v>
      </c>
      <c r="AY232" s="18" t="s">
        <v>127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84</v>
      </c>
      <c r="BK232" s="183">
        <f>ROUND(I232*H232,2)</f>
        <v>0</v>
      </c>
      <c r="BL232" s="18" t="s">
        <v>126</v>
      </c>
      <c r="BM232" s="182" t="s">
        <v>1069</v>
      </c>
    </row>
    <row r="233" s="2" customFormat="1">
      <c r="A233" s="37"/>
      <c r="B233" s="38"/>
      <c r="C233" s="37"/>
      <c r="D233" s="184" t="s">
        <v>133</v>
      </c>
      <c r="E233" s="37"/>
      <c r="F233" s="185" t="s">
        <v>1070</v>
      </c>
      <c r="G233" s="37"/>
      <c r="H233" s="37"/>
      <c r="I233" s="186"/>
      <c r="J233" s="37"/>
      <c r="K233" s="37"/>
      <c r="L233" s="38"/>
      <c r="M233" s="187"/>
      <c r="N233" s="18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133</v>
      </c>
      <c r="AU233" s="18" t="s">
        <v>86</v>
      </c>
    </row>
    <row r="234" s="13" customFormat="1">
      <c r="A234" s="13"/>
      <c r="B234" s="192"/>
      <c r="C234" s="13"/>
      <c r="D234" s="184" t="s">
        <v>158</v>
      </c>
      <c r="E234" s="193" t="s">
        <v>1</v>
      </c>
      <c r="F234" s="194" t="s">
        <v>1071</v>
      </c>
      <c r="G234" s="13"/>
      <c r="H234" s="195">
        <v>159.84999999999999</v>
      </c>
      <c r="I234" s="196"/>
      <c r="J234" s="13"/>
      <c r="K234" s="13"/>
      <c r="L234" s="192"/>
      <c r="M234" s="197"/>
      <c r="N234" s="198"/>
      <c r="O234" s="198"/>
      <c r="P234" s="198"/>
      <c r="Q234" s="198"/>
      <c r="R234" s="198"/>
      <c r="S234" s="198"/>
      <c r="T234" s="19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3" t="s">
        <v>158</v>
      </c>
      <c r="AU234" s="193" t="s">
        <v>86</v>
      </c>
      <c r="AV234" s="13" t="s">
        <v>86</v>
      </c>
      <c r="AW234" s="13" t="s">
        <v>32</v>
      </c>
      <c r="AX234" s="13" t="s">
        <v>84</v>
      </c>
      <c r="AY234" s="193" t="s">
        <v>127</v>
      </c>
    </row>
    <row r="235" s="2" customFormat="1" ht="21.75" customHeight="1">
      <c r="A235" s="37"/>
      <c r="B235" s="169"/>
      <c r="C235" s="170" t="s">
        <v>200</v>
      </c>
      <c r="D235" s="170" t="s">
        <v>128</v>
      </c>
      <c r="E235" s="171" t="s">
        <v>1072</v>
      </c>
      <c r="F235" s="172" t="s">
        <v>1073</v>
      </c>
      <c r="G235" s="173" t="s">
        <v>254</v>
      </c>
      <c r="H235" s="174">
        <v>118.45</v>
      </c>
      <c r="I235" s="175"/>
      <c r="J235" s="176">
        <f>ROUND(I235*H235,2)</f>
        <v>0</v>
      </c>
      <c r="K235" s="177"/>
      <c r="L235" s="38"/>
      <c r="M235" s="178" t="s">
        <v>1</v>
      </c>
      <c r="N235" s="179" t="s">
        <v>41</v>
      </c>
      <c r="O235" s="76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2" t="s">
        <v>126</v>
      </c>
      <c r="AT235" s="182" t="s">
        <v>128</v>
      </c>
      <c r="AU235" s="182" t="s">
        <v>86</v>
      </c>
      <c r="AY235" s="18" t="s">
        <v>127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84</v>
      </c>
      <c r="BK235" s="183">
        <f>ROUND(I235*H235,2)</f>
        <v>0</v>
      </c>
      <c r="BL235" s="18" t="s">
        <v>126</v>
      </c>
      <c r="BM235" s="182" t="s">
        <v>1074</v>
      </c>
    </row>
    <row r="236" s="2" customFormat="1">
      <c r="A236" s="37"/>
      <c r="B236" s="38"/>
      <c r="C236" s="37"/>
      <c r="D236" s="184" t="s">
        <v>133</v>
      </c>
      <c r="E236" s="37"/>
      <c r="F236" s="185" t="s">
        <v>1075</v>
      </c>
      <c r="G236" s="37"/>
      <c r="H236" s="37"/>
      <c r="I236" s="186"/>
      <c r="J236" s="37"/>
      <c r="K236" s="37"/>
      <c r="L236" s="38"/>
      <c r="M236" s="187"/>
      <c r="N236" s="188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133</v>
      </c>
      <c r="AU236" s="18" t="s">
        <v>86</v>
      </c>
    </row>
    <row r="237" s="13" customFormat="1">
      <c r="A237" s="13"/>
      <c r="B237" s="192"/>
      <c r="C237" s="13"/>
      <c r="D237" s="184" t="s">
        <v>158</v>
      </c>
      <c r="E237" s="193" t="s">
        <v>1</v>
      </c>
      <c r="F237" s="194" t="s">
        <v>1076</v>
      </c>
      <c r="G237" s="13"/>
      <c r="H237" s="195">
        <v>118.45</v>
      </c>
      <c r="I237" s="196"/>
      <c r="J237" s="13"/>
      <c r="K237" s="13"/>
      <c r="L237" s="192"/>
      <c r="M237" s="197"/>
      <c r="N237" s="198"/>
      <c r="O237" s="198"/>
      <c r="P237" s="198"/>
      <c r="Q237" s="198"/>
      <c r="R237" s="198"/>
      <c r="S237" s="198"/>
      <c r="T237" s="19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3" t="s">
        <v>158</v>
      </c>
      <c r="AU237" s="193" t="s">
        <v>86</v>
      </c>
      <c r="AV237" s="13" t="s">
        <v>86</v>
      </c>
      <c r="AW237" s="13" t="s">
        <v>32</v>
      </c>
      <c r="AX237" s="13" t="s">
        <v>84</v>
      </c>
      <c r="AY237" s="193" t="s">
        <v>127</v>
      </c>
    </row>
    <row r="238" s="2" customFormat="1" ht="33" customHeight="1">
      <c r="A238" s="37"/>
      <c r="B238" s="169"/>
      <c r="C238" s="170" t="s">
        <v>425</v>
      </c>
      <c r="D238" s="170" t="s">
        <v>128</v>
      </c>
      <c r="E238" s="171" t="s">
        <v>1077</v>
      </c>
      <c r="F238" s="172" t="s">
        <v>1078</v>
      </c>
      <c r="G238" s="173" t="s">
        <v>254</v>
      </c>
      <c r="H238" s="174">
        <v>115</v>
      </c>
      <c r="I238" s="175"/>
      <c r="J238" s="176">
        <f>ROUND(I238*H238,2)</f>
        <v>0</v>
      </c>
      <c r="K238" s="177"/>
      <c r="L238" s="38"/>
      <c r="M238" s="178" t="s">
        <v>1</v>
      </c>
      <c r="N238" s="179" t="s">
        <v>41</v>
      </c>
      <c r="O238" s="76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2" t="s">
        <v>126</v>
      </c>
      <c r="AT238" s="182" t="s">
        <v>128</v>
      </c>
      <c r="AU238" s="182" t="s">
        <v>86</v>
      </c>
      <c r="AY238" s="18" t="s">
        <v>127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84</v>
      </c>
      <c r="BK238" s="183">
        <f>ROUND(I238*H238,2)</f>
        <v>0</v>
      </c>
      <c r="BL238" s="18" t="s">
        <v>126</v>
      </c>
      <c r="BM238" s="182" t="s">
        <v>1079</v>
      </c>
    </row>
    <row r="239" s="2" customFormat="1">
      <c r="A239" s="37"/>
      <c r="B239" s="38"/>
      <c r="C239" s="37"/>
      <c r="D239" s="184" t="s">
        <v>133</v>
      </c>
      <c r="E239" s="37"/>
      <c r="F239" s="185" t="s">
        <v>1080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133</v>
      </c>
      <c r="AU239" s="18" t="s">
        <v>86</v>
      </c>
    </row>
    <row r="240" s="13" customFormat="1">
      <c r="A240" s="13"/>
      <c r="B240" s="192"/>
      <c r="C240" s="13"/>
      <c r="D240" s="184" t="s">
        <v>158</v>
      </c>
      <c r="E240" s="193" t="s">
        <v>1</v>
      </c>
      <c r="F240" s="194" t="s">
        <v>1081</v>
      </c>
      <c r="G240" s="13"/>
      <c r="H240" s="195">
        <v>115</v>
      </c>
      <c r="I240" s="196"/>
      <c r="J240" s="13"/>
      <c r="K240" s="13"/>
      <c r="L240" s="192"/>
      <c r="M240" s="197"/>
      <c r="N240" s="198"/>
      <c r="O240" s="198"/>
      <c r="P240" s="198"/>
      <c r="Q240" s="198"/>
      <c r="R240" s="198"/>
      <c r="S240" s="198"/>
      <c r="T240" s="19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3" t="s">
        <v>158</v>
      </c>
      <c r="AU240" s="193" t="s">
        <v>86</v>
      </c>
      <c r="AV240" s="13" t="s">
        <v>86</v>
      </c>
      <c r="AW240" s="13" t="s">
        <v>32</v>
      </c>
      <c r="AX240" s="13" t="s">
        <v>84</v>
      </c>
      <c r="AY240" s="193" t="s">
        <v>127</v>
      </c>
    </row>
    <row r="241" s="12" customFormat="1" ht="22.8" customHeight="1">
      <c r="A241" s="12"/>
      <c r="B241" s="158"/>
      <c r="C241" s="12"/>
      <c r="D241" s="159" t="s">
        <v>75</v>
      </c>
      <c r="E241" s="190" t="s">
        <v>899</v>
      </c>
      <c r="F241" s="190" t="s">
        <v>900</v>
      </c>
      <c r="G241" s="12"/>
      <c r="H241" s="12"/>
      <c r="I241" s="161"/>
      <c r="J241" s="191">
        <f>BK241</f>
        <v>0</v>
      </c>
      <c r="K241" s="12"/>
      <c r="L241" s="158"/>
      <c r="M241" s="163"/>
      <c r="N241" s="164"/>
      <c r="O241" s="164"/>
      <c r="P241" s="165">
        <f>SUM(P242:P268)</f>
        <v>0</v>
      </c>
      <c r="Q241" s="164"/>
      <c r="R241" s="165">
        <f>SUM(R242:R268)</f>
        <v>0</v>
      </c>
      <c r="S241" s="164"/>
      <c r="T241" s="166">
        <f>SUM(T242:T268)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9" t="s">
        <v>84</v>
      </c>
      <c r="AT241" s="167" t="s">
        <v>75</v>
      </c>
      <c r="AU241" s="167" t="s">
        <v>84</v>
      </c>
      <c r="AY241" s="159" t="s">
        <v>127</v>
      </c>
      <c r="BK241" s="168">
        <f>SUM(BK242:BK268)</f>
        <v>0</v>
      </c>
    </row>
    <row r="242" s="2" customFormat="1" ht="21.75" customHeight="1">
      <c r="A242" s="37"/>
      <c r="B242" s="169"/>
      <c r="C242" s="170" t="s">
        <v>432</v>
      </c>
      <c r="D242" s="170" t="s">
        <v>128</v>
      </c>
      <c r="E242" s="171" t="s">
        <v>902</v>
      </c>
      <c r="F242" s="172" t="s">
        <v>903</v>
      </c>
      <c r="G242" s="173" t="s">
        <v>347</v>
      </c>
      <c r="H242" s="174">
        <v>45</v>
      </c>
      <c r="I242" s="175"/>
      <c r="J242" s="176">
        <f>ROUND(I242*H242,2)</f>
        <v>0</v>
      </c>
      <c r="K242" s="177"/>
      <c r="L242" s="38"/>
      <c r="M242" s="178" t="s">
        <v>1</v>
      </c>
      <c r="N242" s="179" t="s">
        <v>41</v>
      </c>
      <c r="O242" s="76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2" t="s">
        <v>126</v>
      </c>
      <c r="AT242" s="182" t="s">
        <v>128</v>
      </c>
      <c r="AU242" s="182" t="s">
        <v>86</v>
      </c>
      <c r="AY242" s="18" t="s">
        <v>127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8" t="s">
        <v>84</v>
      </c>
      <c r="BK242" s="183">
        <f>ROUND(I242*H242,2)</f>
        <v>0</v>
      </c>
      <c r="BL242" s="18" t="s">
        <v>126</v>
      </c>
      <c r="BM242" s="182" t="s">
        <v>1082</v>
      </c>
    </row>
    <row r="243" s="2" customFormat="1">
      <c r="A243" s="37"/>
      <c r="B243" s="38"/>
      <c r="C243" s="37"/>
      <c r="D243" s="184" t="s">
        <v>133</v>
      </c>
      <c r="E243" s="37"/>
      <c r="F243" s="185" t="s">
        <v>905</v>
      </c>
      <c r="G243" s="37"/>
      <c r="H243" s="37"/>
      <c r="I243" s="186"/>
      <c r="J243" s="37"/>
      <c r="K243" s="37"/>
      <c r="L243" s="38"/>
      <c r="M243" s="187"/>
      <c r="N243" s="188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133</v>
      </c>
      <c r="AU243" s="18" t="s">
        <v>86</v>
      </c>
    </row>
    <row r="244" s="13" customFormat="1">
      <c r="A244" s="13"/>
      <c r="B244" s="192"/>
      <c r="C244" s="13"/>
      <c r="D244" s="184" t="s">
        <v>158</v>
      </c>
      <c r="E244" s="193" t="s">
        <v>1</v>
      </c>
      <c r="F244" s="194" t="s">
        <v>1083</v>
      </c>
      <c r="G244" s="13"/>
      <c r="H244" s="195">
        <v>45</v>
      </c>
      <c r="I244" s="196"/>
      <c r="J244" s="13"/>
      <c r="K244" s="13"/>
      <c r="L244" s="192"/>
      <c r="M244" s="197"/>
      <c r="N244" s="198"/>
      <c r="O244" s="198"/>
      <c r="P244" s="198"/>
      <c r="Q244" s="198"/>
      <c r="R244" s="198"/>
      <c r="S244" s="198"/>
      <c r="T244" s="19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3" t="s">
        <v>158</v>
      </c>
      <c r="AU244" s="193" t="s">
        <v>86</v>
      </c>
      <c r="AV244" s="13" t="s">
        <v>86</v>
      </c>
      <c r="AW244" s="13" t="s">
        <v>32</v>
      </c>
      <c r="AX244" s="13" t="s">
        <v>76</v>
      </c>
      <c r="AY244" s="193" t="s">
        <v>127</v>
      </c>
    </row>
    <row r="245" s="14" customFormat="1">
      <c r="A245" s="14"/>
      <c r="B245" s="204"/>
      <c r="C245" s="14"/>
      <c r="D245" s="184" t="s">
        <v>158</v>
      </c>
      <c r="E245" s="205" t="s">
        <v>224</v>
      </c>
      <c r="F245" s="206" t="s">
        <v>259</v>
      </c>
      <c r="G245" s="14"/>
      <c r="H245" s="207">
        <v>45</v>
      </c>
      <c r="I245" s="208"/>
      <c r="J245" s="14"/>
      <c r="K245" s="14"/>
      <c r="L245" s="204"/>
      <c r="M245" s="209"/>
      <c r="N245" s="210"/>
      <c r="O245" s="210"/>
      <c r="P245" s="210"/>
      <c r="Q245" s="210"/>
      <c r="R245" s="210"/>
      <c r="S245" s="210"/>
      <c r="T245" s="21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5" t="s">
        <v>158</v>
      </c>
      <c r="AU245" s="205" t="s">
        <v>86</v>
      </c>
      <c r="AV245" s="14" t="s">
        <v>126</v>
      </c>
      <c r="AW245" s="14" t="s">
        <v>32</v>
      </c>
      <c r="AX245" s="14" t="s">
        <v>84</v>
      </c>
      <c r="AY245" s="205" t="s">
        <v>127</v>
      </c>
    </row>
    <row r="246" s="2" customFormat="1" ht="24.15" customHeight="1">
      <c r="A246" s="37"/>
      <c r="B246" s="169"/>
      <c r="C246" s="170" t="s">
        <v>438</v>
      </c>
      <c r="D246" s="170" t="s">
        <v>128</v>
      </c>
      <c r="E246" s="171" t="s">
        <v>910</v>
      </c>
      <c r="F246" s="172" t="s">
        <v>911</v>
      </c>
      <c r="G246" s="173" t="s">
        <v>347</v>
      </c>
      <c r="H246" s="174">
        <v>405</v>
      </c>
      <c r="I246" s="175"/>
      <c r="J246" s="176">
        <f>ROUND(I246*H246,2)</f>
        <v>0</v>
      </c>
      <c r="K246" s="177"/>
      <c r="L246" s="38"/>
      <c r="M246" s="178" t="s">
        <v>1</v>
      </c>
      <c r="N246" s="179" t="s">
        <v>41</v>
      </c>
      <c r="O246" s="76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2" t="s">
        <v>126</v>
      </c>
      <c r="AT246" s="182" t="s">
        <v>128</v>
      </c>
      <c r="AU246" s="182" t="s">
        <v>86</v>
      </c>
      <c r="AY246" s="18" t="s">
        <v>127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8" t="s">
        <v>84</v>
      </c>
      <c r="BK246" s="183">
        <f>ROUND(I246*H246,2)</f>
        <v>0</v>
      </c>
      <c r="BL246" s="18" t="s">
        <v>126</v>
      </c>
      <c r="BM246" s="182" t="s">
        <v>1084</v>
      </c>
    </row>
    <row r="247" s="2" customFormat="1">
      <c r="A247" s="37"/>
      <c r="B247" s="38"/>
      <c r="C247" s="37"/>
      <c r="D247" s="184" t="s">
        <v>133</v>
      </c>
      <c r="E247" s="37"/>
      <c r="F247" s="185" t="s">
        <v>913</v>
      </c>
      <c r="G247" s="37"/>
      <c r="H247" s="37"/>
      <c r="I247" s="186"/>
      <c r="J247" s="37"/>
      <c r="K247" s="37"/>
      <c r="L247" s="38"/>
      <c r="M247" s="187"/>
      <c r="N247" s="188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133</v>
      </c>
      <c r="AU247" s="18" t="s">
        <v>86</v>
      </c>
    </row>
    <row r="248" s="13" customFormat="1">
      <c r="A248" s="13"/>
      <c r="B248" s="192"/>
      <c r="C248" s="13"/>
      <c r="D248" s="184" t="s">
        <v>158</v>
      </c>
      <c r="E248" s="193" t="s">
        <v>1</v>
      </c>
      <c r="F248" s="194" t="s">
        <v>914</v>
      </c>
      <c r="G248" s="13"/>
      <c r="H248" s="195">
        <v>405</v>
      </c>
      <c r="I248" s="196"/>
      <c r="J248" s="13"/>
      <c r="K248" s="13"/>
      <c r="L248" s="192"/>
      <c r="M248" s="197"/>
      <c r="N248" s="198"/>
      <c r="O248" s="198"/>
      <c r="P248" s="198"/>
      <c r="Q248" s="198"/>
      <c r="R248" s="198"/>
      <c r="S248" s="198"/>
      <c r="T248" s="19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3" t="s">
        <v>158</v>
      </c>
      <c r="AU248" s="193" t="s">
        <v>86</v>
      </c>
      <c r="AV248" s="13" t="s">
        <v>86</v>
      </c>
      <c r="AW248" s="13" t="s">
        <v>32</v>
      </c>
      <c r="AX248" s="13" t="s">
        <v>84</v>
      </c>
      <c r="AY248" s="193" t="s">
        <v>127</v>
      </c>
    </row>
    <row r="249" s="2" customFormat="1" ht="21.75" customHeight="1">
      <c r="A249" s="37"/>
      <c r="B249" s="169"/>
      <c r="C249" s="170" t="s">
        <v>445</v>
      </c>
      <c r="D249" s="170" t="s">
        <v>128</v>
      </c>
      <c r="E249" s="171" t="s">
        <v>916</v>
      </c>
      <c r="F249" s="172" t="s">
        <v>917</v>
      </c>
      <c r="G249" s="173" t="s">
        <v>347</v>
      </c>
      <c r="H249" s="174">
        <v>39.600000000000001</v>
      </c>
      <c r="I249" s="175"/>
      <c r="J249" s="176">
        <f>ROUND(I249*H249,2)</f>
        <v>0</v>
      </c>
      <c r="K249" s="177"/>
      <c r="L249" s="38"/>
      <c r="M249" s="178" t="s">
        <v>1</v>
      </c>
      <c r="N249" s="179" t="s">
        <v>41</v>
      </c>
      <c r="O249" s="76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2" t="s">
        <v>126</v>
      </c>
      <c r="AT249" s="182" t="s">
        <v>128</v>
      </c>
      <c r="AU249" s="182" t="s">
        <v>86</v>
      </c>
      <c r="AY249" s="18" t="s">
        <v>127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8" t="s">
        <v>84</v>
      </c>
      <c r="BK249" s="183">
        <f>ROUND(I249*H249,2)</f>
        <v>0</v>
      </c>
      <c r="BL249" s="18" t="s">
        <v>126</v>
      </c>
      <c r="BM249" s="182" t="s">
        <v>1085</v>
      </c>
    </row>
    <row r="250" s="2" customFormat="1">
      <c r="A250" s="37"/>
      <c r="B250" s="38"/>
      <c r="C250" s="37"/>
      <c r="D250" s="184" t="s">
        <v>133</v>
      </c>
      <c r="E250" s="37"/>
      <c r="F250" s="185" t="s">
        <v>919</v>
      </c>
      <c r="G250" s="37"/>
      <c r="H250" s="37"/>
      <c r="I250" s="186"/>
      <c r="J250" s="37"/>
      <c r="K250" s="37"/>
      <c r="L250" s="38"/>
      <c r="M250" s="187"/>
      <c r="N250" s="188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133</v>
      </c>
      <c r="AU250" s="18" t="s">
        <v>86</v>
      </c>
    </row>
    <row r="251" s="13" customFormat="1">
      <c r="A251" s="13"/>
      <c r="B251" s="192"/>
      <c r="C251" s="13"/>
      <c r="D251" s="184" t="s">
        <v>158</v>
      </c>
      <c r="E251" s="193" t="s">
        <v>1</v>
      </c>
      <c r="F251" s="194" t="s">
        <v>1086</v>
      </c>
      <c r="G251" s="13"/>
      <c r="H251" s="195">
        <v>39.600000000000001</v>
      </c>
      <c r="I251" s="196"/>
      <c r="J251" s="13"/>
      <c r="K251" s="13"/>
      <c r="L251" s="192"/>
      <c r="M251" s="197"/>
      <c r="N251" s="198"/>
      <c r="O251" s="198"/>
      <c r="P251" s="198"/>
      <c r="Q251" s="198"/>
      <c r="R251" s="198"/>
      <c r="S251" s="198"/>
      <c r="T251" s="19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3" t="s">
        <v>158</v>
      </c>
      <c r="AU251" s="193" t="s">
        <v>86</v>
      </c>
      <c r="AV251" s="13" t="s">
        <v>86</v>
      </c>
      <c r="AW251" s="13" t="s">
        <v>32</v>
      </c>
      <c r="AX251" s="13" t="s">
        <v>76</v>
      </c>
      <c r="AY251" s="193" t="s">
        <v>127</v>
      </c>
    </row>
    <row r="252" s="14" customFormat="1">
      <c r="A252" s="14"/>
      <c r="B252" s="204"/>
      <c r="C252" s="14"/>
      <c r="D252" s="184" t="s">
        <v>158</v>
      </c>
      <c r="E252" s="205" t="s">
        <v>221</v>
      </c>
      <c r="F252" s="206" t="s">
        <v>259</v>
      </c>
      <c r="G252" s="14"/>
      <c r="H252" s="207">
        <v>39.600000000000001</v>
      </c>
      <c r="I252" s="208"/>
      <c r="J252" s="14"/>
      <c r="K252" s="14"/>
      <c r="L252" s="204"/>
      <c r="M252" s="209"/>
      <c r="N252" s="210"/>
      <c r="O252" s="210"/>
      <c r="P252" s="210"/>
      <c r="Q252" s="210"/>
      <c r="R252" s="210"/>
      <c r="S252" s="210"/>
      <c r="T252" s="21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5" t="s">
        <v>158</v>
      </c>
      <c r="AU252" s="205" t="s">
        <v>86</v>
      </c>
      <c r="AV252" s="14" t="s">
        <v>126</v>
      </c>
      <c r="AW252" s="14" t="s">
        <v>32</v>
      </c>
      <c r="AX252" s="14" t="s">
        <v>84</v>
      </c>
      <c r="AY252" s="205" t="s">
        <v>127</v>
      </c>
    </row>
    <row r="253" s="2" customFormat="1" ht="24.15" customHeight="1">
      <c r="A253" s="37"/>
      <c r="B253" s="169"/>
      <c r="C253" s="170" t="s">
        <v>449</v>
      </c>
      <c r="D253" s="170" t="s">
        <v>128</v>
      </c>
      <c r="E253" s="171" t="s">
        <v>927</v>
      </c>
      <c r="F253" s="172" t="s">
        <v>928</v>
      </c>
      <c r="G253" s="173" t="s">
        <v>347</v>
      </c>
      <c r="H253" s="174">
        <v>356.39999999999998</v>
      </c>
      <c r="I253" s="175"/>
      <c r="J253" s="176">
        <f>ROUND(I253*H253,2)</f>
        <v>0</v>
      </c>
      <c r="K253" s="177"/>
      <c r="L253" s="38"/>
      <c r="M253" s="178" t="s">
        <v>1</v>
      </c>
      <c r="N253" s="179" t="s">
        <v>41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126</v>
      </c>
      <c r="AT253" s="182" t="s">
        <v>128</v>
      </c>
      <c r="AU253" s="182" t="s">
        <v>86</v>
      </c>
      <c r="AY253" s="18" t="s">
        <v>127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84</v>
      </c>
      <c r="BK253" s="183">
        <f>ROUND(I253*H253,2)</f>
        <v>0</v>
      </c>
      <c r="BL253" s="18" t="s">
        <v>126</v>
      </c>
      <c r="BM253" s="182" t="s">
        <v>1087</v>
      </c>
    </row>
    <row r="254" s="2" customFormat="1">
      <c r="A254" s="37"/>
      <c r="B254" s="38"/>
      <c r="C254" s="37"/>
      <c r="D254" s="184" t="s">
        <v>133</v>
      </c>
      <c r="E254" s="37"/>
      <c r="F254" s="185" t="s">
        <v>913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133</v>
      </c>
      <c r="AU254" s="18" t="s">
        <v>86</v>
      </c>
    </row>
    <row r="255" s="13" customFormat="1">
      <c r="A255" s="13"/>
      <c r="B255" s="192"/>
      <c r="C255" s="13"/>
      <c r="D255" s="184" t="s">
        <v>158</v>
      </c>
      <c r="E255" s="193" t="s">
        <v>1</v>
      </c>
      <c r="F255" s="194" t="s">
        <v>930</v>
      </c>
      <c r="G255" s="13"/>
      <c r="H255" s="195">
        <v>356.39999999999998</v>
      </c>
      <c r="I255" s="196"/>
      <c r="J255" s="13"/>
      <c r="K255" s="13"/>
      <c r="L255" s="192"/>
      <c r="M255" s="197"/>
      <c r="N255" s="198"/>
      <c r="O255" s="198"/>
      <c r="P255" s="198"/>
      <c r="Q255" s="198"/>
      <c r="R255" s="198"/>
      <c r="S255" s="198"/>
      <c r="T255" s="19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3" t="s">
        <v>158</v>
      </c>
      <c r="AU255" s="193" t="s">
        <v>86</v>
      </c>
      <c r="AV255" s="13" t="s">
        <v>86</v>
      </c>
      <c r="AW255" s="13" t="s">
        <v>32</v>
      </c>
      <c r="AX255" s="13" t="s">
        <v>84</v>
      </c>
      <c r="AY255" s="193" t="s">
        <v>127</v>
      </c>
    </row>
    <row r="256" s="2" customFormat="1" ht="24.15" customHeight="1">
      <c r="A256" s="37"/>
      <c r="B256" s="169"/>
      <c r="C256" s="170" t="s">
        <v>455</v>
      </c>
      <c r="D256" s="170" t="s">
        <v>128</v>
      </c>
      <c r="E256" s="171" t="s">
        <v>932</v>
      </c>
      <c r="F256" s="172" t="s">
        <v>933</v>
      </c>
      <c r="G256" s="173" t="s">
        <v>347</v>
      </c>
      <c r="H256" s="174">
        <v>84.599999999999994</v>
      </c>
      <c r="I256" s="175"/>
      <c r="J256" s="176">
        <f>ROUND(I256*H256,2)</f>
        <v>0</v>
      </c>
      <c r="K256" s="177"/>
      <c r="L256" s="38"/>
      <c r="M256" s="178" t="s">
        <v>1</v>
      </c>
      <c r="N256" s="179" t="s">
        <v>41</v>
      </c>
      <c r="O256" s="76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2" t="s">
        <v>126</v>
      </c>
      <c r="AT256" s="182" t="s">
        <v>128</v>
      </c>
      <c r="AU256" s="182" t="s">
        <v>86</v>
      </c>
      <c r="AY256" s="18" t="s">
        <v>127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8" t="s">
        <v>84</v>
      </c>
      <c r="BK256" s="183">
        <f>ROUND(I256*H256,2)</f>
        <v>0</v>
      </c>
      <c r="BL256" s="18" t="s">
        <v>126</v>
      </c>
      <c r="BM256" s="182" t="s">
        <v>1088</v>
      </c>
    </row>
    <row r="257" s="2" customFormat="1">
      <c r="A257" s="37"/>
      <c r="B257" s="38"/>
      <c r="C257" s="37"/>
      <c r="D257" s="184" t="s">
        <v>133</v>
      </c>
      <c r="E257" s="37"/>
      <c r="F257" s="185" t="s">
        <v>935</v>
      </c>
      <c r="G257" s="37"/>
      <c r="H257" s="37"/>
      <c r="I257" s="186"/>
      <c r="J257" s="37"/>
      <c r="K257" s="37"/>
      <c r="L257" s="38"/>
      <c r="M257" s="187"/>
      <c r="N257" s="188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133</v>
      </c>
      <c r="AU257" s="18" t="s">
        <v>86</v>
      </c>
    </row>
    <row r="258" s="13" customFormat="1">
      <c r="A258" s="13"/>
      <c r="B258" s="192"/>
      <c r="C258" s="13"/>
      <c r="D258" s="184" t="s">
        <v>158</v>
      </c>
      <c r="E258" s="193" t="s">
        <v>1</v>
      </c>
      <c r="F258" s="194" t="s">
        <v>224</v>
      </c>
      <c r="G258" s="13"/>
      <c r="H258" s="195">
        <v>45</v>
      </c>
      <c r="I258" s="196"/>
      <c r="J258" s="13"/>
      <c r="K258" s="13"/>
      <c r="L258" s="192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158</v>
      </c>
      <c r="AU258" s="193" t="s">
        <v>86</v>
      </c>
      <c r="AV258" s="13" t="s">
        <v>86</v>
      </c>
      <c r="AW258" s="13" t="s">
        <v>32</v>
      </c>
      <c r="AX258" s="13" t="s">
        <v>76</v>
      </c>
      <c r="AY258" s="193" t="s">
        <v>127</v>
      </c>
    </row>
    <row r="259" s="13" customFormat="1">
      <c r="A259" s="13"/>
      <c r="B259" s="192"/>
      <c r="C259" s="13"/>
      <c r="D259" s="184" t="s">
        <v>158</v>
      </c>
      <c r="E259" s="193" t="s">
        <v>1</v>
      </c>
      <c r="F259" s="194" t="s">
        <v>221</v>
      </c>
      <c r="G259" s="13"/>
      <c r="H259" s="195">
        <v>39.600000000000001</v>
      </c>
      <c r="I259" s="196"/>
      <c r="J259" s="13"/>
      <c r="K259" s="13"/>
      <c r="L259" s="192"/>
      <c r="M259" s="197"/>
      <c r="N259" s="198"/>
      <c r="O259" s="198"/>
      <c r="P259" s="198"/>
      <c r="Q259" s="198"/>
      <c r="R259" s="198"/>
      <c r="S259" s="198"/>
      <c r="T259" s="19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3" t="s">
        <v>158</v>
      </c>
      <c r="AU259" s="193" t="s">
        <v>86</v>
      </c>
      <c r="AV259" s="13" t="s">
        <v>86</v>
      </c>
      <c r="AW259" s="13" t="s">
        <v>32</v>
      </c>
      <c r="AX259" s="13" t="s">
        <v>76</v>
      </c>
      <c r="AY259" s="193" t="s">
        <v>127</v>
      </c>
    </row>
    <row r="260" s="14" customFormat="1">
      <c r="A260" s="14"/>
      <c r="B260" s="204"/>
      <c r="C260" s="14"/>
      <c r="D260" s="184" t="s">
        <v>158</v>
      </c>
      <c r="E260" s="205" t="s">
        <v>1</v>
      </c>
      <c r="F260" s="206" t="s">
        <v>259</v>
      </c>
      <c r="G260" s="14"/>
      <c r="H260" s="207">
        <v>84.599999999999994</v>
      </c>
      <c r="I260" s="208"/>
      <c r="J260" s="14"/>
      <c r="K260" s="14"/>
      <c r="L260" s="204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158</v>
      </c>
      <c r="AU260" s="205" t="s">
        <v>86</v>
      </c>
      <c r="AV260" s="14" t="s">
        <v>126</v>
      </c>
      <c r="AW260" s="14" t="s">
        <v>32</v>
      </c>
      <c r="AX260" s="14" t="s">
        <v>84</v>
      </c>
      <c r="AY260" s="205" t="s">
        <v>127</v>
      </c>
    </row>
    <row r="261" s="2" customFormat="1" ht="33" customHeight="1">
      <c r="A261" s="37"/>
      <c r="B261" s="169"/>
      <c r="C261" s="170" t="s">
        <v>460</v>
      </c>
      <c r="D261" s="170" t="s">
        <v>128</v>
      </c>
      <c r="E261" s="171" t="s">
        <v>942</v>
      </c>
      <c r="F261" s="172" t="s">
        <v>943</v>
      </c>
      <c r="G261" s="173" t="s">
        <v>347</v>
      </c>
      <c r="H261" s="174">
        <v>39.600000000000001</v>
      </c>
      <c r="I261" s="175"/>
      <c r="J261" s="176">
        <f>ROUND(I261*H261,2)</f>
        <v>0</v>
      </c>
      <c r="K261" s="177"/>
      <c r="L261" s="38"/>
      <c r="M261" s="178" t="s">
        <v>1</v>
      </c>
      <c r="N261" s="179" t="s">
        <v>41</v>
      </c>
      <c r="O261" s="76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2" t="s">
        <v>126</v>
      </c>
      <c r="AT261" s="182" t="s">
        <v>128</v>
      </c>
      <c r="AU261" s="182" t="s">
        <v>86</v>
      </c>
      <c r="AY261" s="18" t="s">
        <v>127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8" t="s">
        <v>84</v>
      </c>
      <c r="BK261" s="183">
        <f>ROUND(I261*H261,2)</f>
        <v>0</v>
      </c>
      <c r="BL261" s="18" t="s">
        <v>126</v>
      </c>
      <c r="BM261" s="182" t="s">
        <v>1089</v>
      </c>
    </row>
    <row r="262" s="2" customFormat="1">
      <c r="A262" s="37"/>
      <c r="B262" s="38"/>
      <c r="C262" s="37"/>
      <c r="D262" s="184" t="s">
        <v>133</v>
      </c>
      <c r="E262" s="37"/>
      <c r="F262" s="185" t="s">
        <v>945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133</v>
      </c>
      <c r="AU262" s="18" t="s">
        <v>86</v>
      </c>
    </row>
    <row r="263" s="13" customFormat="1">
      <c r="A263" s="13"/>
      <c r="B263" s="192"/>
      <c r="C263" s="13"/>
      <c r="D263" s="184" t="s">
        <v>158</v>
      </c>
      <c r="E263" s="193" t="s">
        <v>1</v>
      </c>
      <c r="F263" s="194" t="s">
        <v>1086</v>
      </c>
      <c r="G263" s="13"/>
      <c r="H263" s="195">
        <v>39.600000000000001</v>
      </c>
      <c r="I263" s="196"/>
      <c r="J263" s="13"/>
      <c r="K263" s="13"/>
      <c r="L263" s="192"/>
      <c r="M263" s="197"/>
      <c r="N263" s="198"/>
      <c r="O263" s="198"/>
      <c r="P263" s="198"/>
      <c r="Q263" s="198"/>
      <c r="R263" s="198"/>
      <c r="S263" s="198"/>
      <c r="T263" s="19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158</v>
      </c>
      <c r="AU263" s="193" t="s">
        <v>86</v>
      </c>
      <c r="AV263" s="13" t="s">
        <v>86</v>
      </c>
      <c r="AW263" s="13" t="s">
        <v>32</v>
      </c>
      <c r="AX263" s="13" t="s">
        <v>76</v>
      </c>
      <c r="AY263" s="193" t="s">
        <v>127</v>
      </c>
    </row>
    <row r="264" s="14" customFormat="1">
      <c r="A264" s="14"/>
      <c r="B264" s="204"/>
      <c r="C264" s="14"/>
      <c r="D264" s="184" t="s">
        <v>158</v>
      </c>
      <c r="E264" s="205" t="s">
        <v>1</v>
      </c>
      <c r="F264" s="206" t="s">
        <v>259</v>
      </c>
      <c r="G264" s="14"/>
      <c r="H264" s="207">
        <v>39.600000000000001</v>
      </c>
      <c r="I264" s="208"/>
      <c r="J264" s="14"/>
      <c r="K264" s="14"/>
      <c r="L264" s="204"/>
      <c r="M264" s="209"/>
      <c r="N264" s="210"/>
      <c r="O264" s="210"/>
      <c r="P264" s="210"/>
      <c r="Q264" s="210"/>
      <c r="R264" s="210"/>
      <c r="S264" s="210"/>
      <c r="T264" s="21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5" t="s">
        <v>158</v>
      </c>
      <c r="AU264" s="205" t="s">
        <v>86</v>
      </c>
      <c r="AV264" s="14" t="s">
        <v>126</v>
      </c>
      <c r="AW264" s="14" t="s">
        <v>32</v>
      </c>
      <c r="AX264" s="14" t="s">
        <v>84</v>
      </c>
      <c r="AY264" s="205" t="s">
        <v>127</v>
      </c>
    </row>
    <row r="265" s="2" customFormat="1" ht="24.15" customHeight="1">
      <c r="A265" s="37"/>
      <c r="B265" s="169"/>
      <c r="C265" s="170" t="s">
        <v>466</v>
      </c>
      <c r="D265" s="170" t="s">
        <v>128</v>
      </c>
      <c r="E265" s="171" t="s">
        <v>947</v>
      </c>
      <c r="F265" s="172" t="s">
        <v>948</v>
      </c>
      <c r="G265" s="173" t="s">
        <v>347</v>
      </c>
      <c r="H265" s="174">
        <v>45</v>
      </c>
      <c r="I265" s="175"/>
      <c r="J265" s="176">
        <f>ROUND(I265*H265,2)</f>
        <v>0</v>
      </c>
      <c r="K265" s="177"/>
      <c r="L265" s="38"/>
      <c r="M265" s="178" t="s">
        <v>1</v>
      </c>
      <c r="N265" s="179" t="s">
        <v>41</v>
      </c>
      <c r="O265" s="76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2" t="s">
        <v>126</v>
      </c>
      <c r="AT265" s="182" t="s">
        <v>128</v>
      </c>
      <c r="AU265" s="182" t="s">
        <v>86</v>
      </c>
      <c r="AY265" s="18" t="s">
        <v>127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8" t="s">
        <v>84</v>
      </c>
      <c r="BK265" s="183">
        <f>ROUND(I265*H265,2)</f>
        <v>0</v>
      </c>
      <c r="BL265" s="18" t="s">
        <v>126</v>
      </c>
      <c r="BM265" s="182" t="s">
        <v>1090</v>
      </c>
    </row>
    <row r="266" s="2" customFormat="1">
      <c r="A266" s="37"/>
      <c r="B266" s="38"/>
      <c r="C266" s="37"/>
      <c r="D266" s="184" t="s">
        <v>133</v>
      </c>
      <c r="E266" s="37"/>
      <c r="F266" s="185" t="s">
        <v>950</v>
      </c>
      <c r="G266" s="37"/>
      <c r="H266" s="37"/>
      <c r="I266" s="186"/>
      <c r="J266" s="37"/>
      <c r="K266" s="37"/>
      <c r="L266" s="38"/>
      <c r="M266" s="187"/>
      <c r="N266" s="188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133</v>
      </c>
      <c r="AU266" s="18" t="s">
        <v>86</v>
      </c>
    </row>
    <row r="267" s="13" customFormat="1">
      <c r="A267" s="13"/>
      <c r="B267" s="192"/>
      <c r="C267" s="13"/>
      <c r="D267" s="184" t="s">
        <v>158</v>
      </c>
      <c r="E267" s="193" t="s">
        <v>1</v>
      </c>
      <c r="F267" s="194" t="s">
        <v>1083</v>
      </c>
      <c r="G267" s="13"/>
      <c r="H267" s="195">
        <v>45</v>
      </c>
      <c r="I267" s="196"/>
      <c r="J267" s="13"/>
      <c r="K267" s="13"/>
      <c r="L267" s="192"/>
      <c r="M267" s="197"/>
      <c r="N267" s="198"/>
      <c r="O267" s="198"/>
      <c r="P267" s="198"/>
      <c r="Q267" s="198"/>
      <c r="R267" s="198"/>
      <c r="S267" s="198"/>
      <c r="T267" s="19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3" t="s">
        <v>158</v>
      </c>
      <c r="AU267" s="193" t="s">
        <v>86</v>
      </c>
      <c r="AV267" s="13" t="s">
        <v>86</v>
      </c>
      <c r="AW267" s="13" t="s">
        <v>32</v>
      </c>
      <c r="AX267" s="13" t="s">
        <v>76</v>
      </c>
      <c r="AY267" s="193" t="s">
        <v>127</v>
      </c>
    </row>
    <row r="268" s="14" customFormat="1">
      <c r="A268" s="14"/>
      <c r="B268" s="204"/>
      <c r="C268" s="14"/>
      <c r="D268" s="184" t="s">
        <v>158</v>
      </c>
      <c r="E268" s="205" t="s">
        <v>1</v>
      </c>
      <c r="F268" s="206" t="s">
        <v>259</v>
      </c>
      <c r="G268" s="14"/>
      <c r="H268" s="207">
        <v>45</v>
      </c>
      <c r="I268" s="208"/>
      <c r="J268" s="14"/>
      <c r="K268" s="14"/>
      <c r="L268" s="204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5" t="s">
        <v>158</v>
      </c>
      <c r="AU268" s="205" t="s">
        <v>86</v>
      </c>
      <c r="AV268" s="14" t="s">
        <v>126</v>
      </c>
      <c r="AW268" s="14" t="s">
        <v>32</v>
      </c>
      <c r="AX268" s="14" t="s">
        <v>84</v>
      </c>
      <c r="AY268" s="205" t="s">
        <v>127</v>
      </c>
    </row>
    <row r="269" s="12" customFormat="1" ht="22.8" customHeight="1">
      <c r="A269" s="12"/>
      <c r="B269" s="158"/>
      <c r="C269" s="12"/>
      <c r="D269" s="159" t="s">
        <v>75</v>
      </c>
      <c r="E269" s="190" t="s">
        <v>951</v>
      </c>
      <c r="F269" s="190" t="s">
        <v>952</v>
      </c>
      <c r="G269" s="12"/>
      <c r="H269" s="12"/>
      <c r="I269" s="161"/>
      <c r="J269" s="191">
        <f>BK269</f>
        <v>0</v>
      </c>
      <c r="K269" s="12"/>
      <c r="L269" s="158"/>
      <c r="M269" s="163"/>
      <c r="N269" s="164"/>
      <c r="O269" s="164"/>
      <c r="P269" s="165">
        <f>SUM(P270:P271)</f>
        <v>0</v>
      </c>
      <c r="Q269" s="164"/>
      <c r="R269" s="165">
        <f>SUM(R270:R271)</f>
        <v>0</v>
      </c>
      <c r="S269" s="164"/>
      <c r="T269" s="166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9" t="s">
        <v>84</v>
      </c>
      <c r="AT269" s="167" t="s">
        <v>75</v>
      </c>
      <c r="AU269" s="167" t="s">
        <v>84</v>
      </c>
      <c r="AY269" s="159" t="s">
        <v>127</v>
      </c>
      <c r="BK269" s="168">
        <f>SUM(BK270:BK271)</f>
        <v>0</v>
      </c>
    </row>
    <row r="270" s="2" customFormat="1" ht="24.15" customHeight="1">
      <c r="A270" s="37"/>
      <c r="B270" s="169"/>
      <c r="C270" s="170" t="s">
        <v>471</v>
      </c>
      <c r="D270" s="170" t="s">
        <v>128</v>
      </c>
      <c r="E270" s="171" t="s">
        <v>954</v>
      </c>
      <c r="F270" s="172" t="s">
        <v>955</v>
      </c>
      <c r="G270" s="173" t="s">
        <v>347</v>
      </c>
      <c r="H270" s="174">
        <v>117.37000000000001</v>
      </c>
      <c r="I270" s="175"/>
      <c r="J270" s="176">
        <f>ROUND(I270*H270,2)</f>
        <v>0</v>
      </c>
      <c r="K270" s="177"/>
      <c r="L270" s="38"/>
      <c r="M270" s="178" t="s">
        <v>1</v>
      </c>
      <c r="N270" s="179" t="s">
        <v>41</v>
      </c>
      <c r="O270" s="76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2" t="s">
        <v>126</v>
      </c>
      <c r="AT270" s="182" t="s">
        <v>128</v>
      </c>
      <c r="AU270" s="182" t="s">
        <v>86</v>
      </c>
      <c r="AY270" s="18" t="s">
        <v>127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8" t="s">
        <v>84</v>
      </c>
      <c r="BK270" s="183">
        <f>ROUND(I270*H270,2)</f>
        <v>0</v>
      </c>
      <c r="BL270" s="18" t="s">
        <v>126</v>
      </c>
      <c r="BM270" s="182" t="s">
        <v>1091</v>
      </c>
    </row>
    <row r="271" s="2" customFormat="1">
      <c r="A271" s="37"/>
      <c r="B271" s="38"/>
      <c r="C271" s="37"/>
      <c r="D271" s="184" t="s">
        <v>133</v>
      </c>
      <c r="E271" s="37"/>
      <c r="F271" s="185" t="s">
        <v>957</v>
      </c>
      <c r="G271" s="37"/>
      <c r="H271" s="37"/>
      <c r="I271" s="186"/>
      <c r="J271" s="37"/>
      <c r="K271" s="37"/>
      <c r="L271" s="38"/>
      <c r="M271" s="187"/>
      <c r="N271" s="188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133</v>
      </c>
      <c r="AU271" s="18" t="s">
        <v>86</v>
      </c>
    </row>
    <row r="272" s="12" customFormat="1" ht="25.92" customHeight="1">
      <c r="A272" s="12"/>
      <c r="B272" s="158"/>
      <c r="C272" s="12"/>
      <c r="D272" s="159" t="s">
        <v>75</v>
      </c>
      <c r="E272" s="160" t="s">
        <v>344</v>
      </c>
      <c r="F272" s="160" t="s">
        <v>1092</v>
      </c>
      <c r="G272" s="12"/>
      <c r="H272" s="12"/>
      <c r="I272" s="161"/>
      <c r="J272" s="162">
        <f>BK272</f>
        <v>0</v>
      </c>
      <c r="K272" s="12"/>
      <c r="L272" s="158"/>
      <c r="M272" s="163"/>
      <c r="N272" s="164"/>
      <c r="O272" s="164"/>
      <c r="P272" s="165">
        <f>P273+P281</f>
        <v>0</v>
      </c>
      <c r="Q272" s="164"/>
      <c r="R272" s="165">
        <f>R273+R281</f>
        <v>1.33399</v>
      </c>
      <c r="S272" s="164"/>
      <c r="T272" s="166">
        <f>T273+T281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9" t="s">
        <v>140</v>
      </c>
      <c r="AT272" s="167" t="s">
        <v>75</v>
      </c>
      <c r="AU272" s="167" t="s">
        <v>76</v>
      </c>
      <c r="AY272" s="159" t="s">
        <v>127</v>
      </c>
      <c r="BK272" s="168">
        <f>BK273+BK281</f>
        <v>0</v>
      </c>
    </row>
    <row r="273" s="12" customFormat="1" ht="22.8" customHeight="1">
      <c r="A273" s="12"/>
      <c r="B273" s="158"/>
      <c r="C273" s="12"/>
      <c r="D273" s="159" t="s">
        <v>75</v>
      </c>
      <c r="E273" s="190" t="s">
        <v>1093</v>
      </c>
      <c r="F273" s="190" t="s">
        <v>1094</v>
      </c>
      <c r="G273" s="12"/>
      <c r="H273" s="12"/>
      <c r="I273" s="161"/>
      <c r="J273" s="191">
        <f>BK273</f>
        <v>0</v>
      </c>
      <c r="K273" s="12"/>
      <c r="L273" s="158"/>
      <c r="M273" s="163"/>
      <c r="N273" s="164"/>
      <c r="O273" s="164"/>
      <c r="P273" s="165">
        <f>SUM(P274:P280)</f>
        <v>0</v>
      </c>
      <c r="Q273" s="164"/>
      <c r="R273" s="165">
        <f>SUM(R274:R280)</f>
        <v>0.010500000000000001</v>
      </c>
      <c r="S273" s="164"/>
      <c r="T273" s="166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9" t="s">
        <v>140</v>
      </c>
      <c r="AT273" s="167" t="s">
        <v>75</v>
      </c>
      <c r="AU273" s="167" t="s">
        <v>84</v>
      </c>
      <c r="AY273" s="159" t="s">
        <v>127</v>
      </c>
      <c r="BK273" s="168">
        <f>SUM(BK274:BK280)</f>
        <v>0</v>
      </c>
    </row>
    <row r="274" s="2" customFormat="1" ht="24.15" customHeight="1">
      <c r="A274" s="37"/>
      <c r="B274" s="169"/>
      <c r="C274" s="170" t="s">
        <v>478</v>
      </c>
      <c r="D274" s="170" t="s">
        <v>128</v>
      </c>
      <c r="E274" s="171" t="s">
        <v>1095</v>
      </c>
      <c r="F274" s="172" t="s">
        <v>1096</v>
      </c>
      <c r="G274" s="173" t="s">
        <v>319</v>
      </c>
      <c r="H274" s="174">
        <v>14</v>
      </c>
      <c r="I274" s="175"/>
      <c r="J274" s="176">
        <f>ROUND(I274*H274,2)</f>
        <v>0</v>
      </c>
      <c r="K274" s="177"/>
      <c r="L274" s="38"/>
      <c r="M274" s="178" t="s">
        <v>1</v>
      </c>
      <c r="N274" s="179" t="s">
        <v>41</v>
      </c>
      <c r="O274" s="76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2" t="s">
        <v>631</v>
      </c>
      <c r="AT274" s="182" t="s">
        <v>128</v>
      </c>
      <c r="AU274" s="182" t="s">
        <v>86</v>
      </c>
      <c r="AY274" s="18" t="s">
        <v>127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8" t="s">
        <v>84</v>
      </c>
      <c r="BK274" s="183">
        <f>ROUND(I274*H274,2)</f>
        <v>0</v>
      </c>
      <c r="BL274" s="18" t="s">
        <v>631</v>
      </c>
      <c r="BM274" s="182" t="s">
        <v>1097</v>
      </c>
    </row>
    <row r="275" s="2" customFormat="1">
      <c r="A275" s="37"/>
      <c r="B275" s="38"/>
      <c r="C275" s="37"/>
      <c r="D275" s="184" t="s">
        <v>133</v>
      </c>
      <c r="E275" s="37"/>
      <c r="F275" s="185" t="s">
        <v>1096</v>
      </c>
      <c r="G275" s="37"/>
      <c r="H275" s="37"/>
      <c r="I275" s="186"/>
      <c r="J275" s="37"/>
      <c r="K275" s="37"/>
      <c r="L275" s="38"/>
      <c r="M275" s="187"/>
      <c r="N275" s="188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133</v>
      </c>
      <c r="AU275" s="18" t="s">
        <v>86</v>
      </c>
    </row>
    <row r="276" s="13" customFormat="1">
      <c r="A276" s="13"/>
      <c r="B276" s="192"/>
      <c r="C276" s="13"/>
      <c r="D276" s="184" t="s">
        <v>158</v>
      </c>
      <c r="E276" s="193" t="s">
        <v>1</v>
      </c>
      <c r="F276" s="194" t="s">
        <v>1098</v>
      </c>
      <c r="G276" s="13"/>
      <c r="H276" s="195">
        <v>14</v>
      </c>
      <c r="I276" s="196"/>
      <c r="J276" s="13"/>
      <c r="K276" s="13"/>
      <c r="L276" s="192"/>
      <c r="M276" s="197"/>
      <c r="N276" s="198"/>
      <c r="O276" s="198"/>
      <c r="P276" s="198"/>
      <c r="Q276" s="198"/>
      <c r="R276" s="198"/>
      <c r="S276" s="198"/>
      <c r="T276" s="19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3" t="s">
        <v>158</v>
      </c>
      <c r="AU276" s="193" t="s">
        <v>86</v>
      </c>
      <c r="AV276" s="13" t="s">
        <v>86</v>
      </c>
      <c r="AW276" s="13" t="s">
        <v>32</v>
      </c>
      <c r="AX276" s="13" t="s">
        <v>84</v>
      </c>
      <c r="AY276" s="193" t="s">
        <v>127</v>
      </c>
    </row>
    <row r="277" s="2" customFormat="1" ht="16.5" customHeight="1">
      <c r="A277" s="37"/>
      <c r="B277" s="169"/>
      <c r="C277" s="219" t="s">
        <v>484</v>
      </c>
      <c r="D277" s="219" t="s">
        <v>344</v>
      </c>
      <c r="E277" s="220" t="s">
        <v>1099</v>
      </c>
      <c r="F277" s="221" t="s">
        <v>1100</v>
      </c>
      <c r="G277" s="222" t="s">
        <v>319</v>
      </c>
      <c r="H277" s="223">
        <v>14</v>
      </c>
      <c r="I277" s="224"/>
      <c r="J277" s="225">
        <f>ROUND(I277*H277,2)</f>
        <v>0</v>
      </c>
      <c r="K277" s="226"/>
      <c r="L277" s="227"/>
      <c r="M277" s="228" t="s">
        <v>1</v>
      </c>
      <c r="N277" s="229" t="s">
        <v>41</v>
      </c>
      <c r="O277" s="76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2" t="s">
        <v>1101</v>
      </c>
      <c r="AT277" s="182" t="s">
        <v>344</v>
      </c>
      <c r="AU277" s="182" t="s">
        <v>86</v>
      </c>
      <c r="AY277" s="18" t="s">
        <v>127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8" t="s">
        <v>84</v>
      </c>
      <c r="BK277" s="183">
        <f>ROUND(I277*H277,2)</f>
        <v>0</v>
      </c>
      <c r="BL277" s="18" t="s">
        <v>1101</v>
      </c>
      <c r="BM277" s="182" t="s">
        <v>1102</v>
      </c>
    </row>
    <row r="278" s="2" customFormat="1">
      <c r="A278" s="37"/>
      <c r="B278" s="38"/>
      <c r="C278" s="37"/>
      <c r="D278" s="184" t="s">
        <v>133</v>
      </c>
      <c r="E278" s="37"/>
      <c r="F278" s="185" t="s">
        <v>1103</v>
      </c>
      <c r="G278" s="37"/>
      <c r="H278" s="37"/>
      <c r="I278" s="186"/>
      <c r="J278" s="37"/>
      <c r="K278" s="37"/>
      <c r="L278" s="38"/>
      <c r="M278" s="187"/>
      <c r="N278" s="188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133</v>
      </c>
      <c r="AU278" s="18" t="s">
        <v>86</v>
      </c>
    </row>
    <row r="279" s="2" customFormat="1" ht="33" customHeight="1">
      <c r="A279" s="37"/>
      <c r="B279" s="169"/>
      <c r="C279" s="219" t="s">
        <v>491</v>
      </c>
      <c r="D279" s="219" t="s">
        <v>344</v>
      </c>
      <c r="E279" s="220" t="s">
        <v>1104</v>
      </c>
      <c r="F279" s="221" t="s">
        <v>1105</v>
      </c>
      <c r="G279" s="222" t="s">
        <v>319</v>
      </c>
      <c r="H279" s="223">
        <v>14</v>
      </c>
      <c r="I279" s="224"/>
      <c r="J279" s="225">
        <f>ROUND(I279*H279,2)</f>
        <v>0</v>
      </c>
      <c r="K279" s="226"/>
      <c r="L279" s="227"/>
      <c r="M279" s="228" t="s">
        <v>1</v>
      </c>
      <c r="N279" s="229" t="s">
        <v>41</v>
      </c>
      <c r="O279" s="76"/>
      <c r="P279" s="180">
        <f>O279*H279</f>
        <v>0</v>
      </c>
      <c r="Q279" s="180">
        <v>0.00075000000000000002</v>
      </c>
      <c r="R279" s="180">
        <f>Q279*H279</f>
        <v>0.010500000000000001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1101</v>
      </c>
      <c r="AT279" s="182" t="s">
        <v>344</v>
      </c>
      <c r="AU279" s="182" t="s">
        <v>86</v>
      </c>
      <c r="AY279" s="18" t="s">
        <v>127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84</v>
      </c>
      <c r="BK279" s="183">
        <f>ROUND(I279*H279,2)</f>
        <v>0</v>
      </c>
      <c r="BL279" s="18" t="s">
        <v>1101</v>
      </c>
      <c r="BM279" s="182" t="s">
        <v>1106</v>
      </c>
    </row>
    <row r="280" s="2" customFormat="1">
      <c r="A280" s="37"/>
      <c r="B280" s="38"/>
      <c r="C280" s="37"/>
      <c r="D280" s="184" t="s">
        <v>133</v>
      </c>
      <c r="E280" s="37"/>
      <c r="F280" s="185" t="s">
        <v>1105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133</v>
      </c>
      <c r="AU280" s="18" t="s">
        <v>86</v>
      </c>
    </row>
    <row r="281" s="12" customFormat="1" ht="22.8" customHeight="1">
      <c r="A281" s="12"/>
      <c r="B281" s="158"/>
      <c r="C281" s="12"/>
      <c r="D281" s="159" t="s">
        <v>75</v>
      </c>
      <c r="E281" s="190" t="s">
        <v>1107</v>
      </c>
      <c r="F281" s="190" t="s">
        <v>1108</v>
      </c>
      <c r="G281" s="12"/>
      <c r="H281" s="12"/>
      <c r="I281" s="161"/>
      <c r="J281" s="191">
        <f>BK281</f>
        <v>0</v>
      </c>
      <c r="K281" s="12"/>
      <c r="L281" s="158"/>
      <c r="M281" s="163"/>
      <c r="N281" s="164"/>
      <c r="O281" s="164"/>
      <c r="P281" s="165">
        <f>SUM(P282:P298)</f>
        <v>0</v>
      </c>
      <c r="Q281" s="164"/>
      <c r="R281" s="165">
        <f>SUM(R282:R298)</f>
        <v>1.3234900000000001</v>
      </c>
      <c r="S281" s="164"/>
      <c r="T281" s="166">
        <f>SUM(T282:T298)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59" t="s">
        <v>140</v>
      </c>
      <c r="AT281" s="167" t="s">
        <v>75</v>
      </c>
      <c r="AU281" s="167" t="s">
        <v>84</v>
      </c>
      <c r="AY281" s="159" t="s">
        <v>127</v>
      </c>
      <c r="BK281" s="168">
        <f>SUM(BK282:BK298)</f>
        <v>0</v>
      </c>
    </row>
    <row r="282" s="2" customFormat="1" ht="24.15" customHeight="1">
      <c r="A282" s="37"/>
      <c r="B282" s="169"/>
      <c r="C282" s="170" t="s">
        <v>498</v>
      </c>
      <c r="D282" s="170" t="s">
        <v>128</v>
      </c>
      <c r="E282" s="171" t="s">
        <v>1109</v>
      </c>
      <c r="F282" s="172" t="s">
        <v>1110</v>
      </c>
      <c r="G282" s="173" t="s">
        <v>319</v>
      </c>
      <c r="H282" s="174">
        <v>7</v>
      </c>
      <c r="I282" s="175"/>
      <c r="J282" s="176">
        <f>ROUND(I282*H282,2)</f>
        <v>0</v>
      </c>
      <c r="K282" s="177"/>
      <c r="L282" s="38"/>
      <c r="M282" s="178" t="s">
        <v>1</v>
      </c>
      <c r="N282" s="179" t="s">
        <v>41</v>
      </c>
      <c r="O282" s="76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2" t="s">
        <v>631</v>
      </c>
      <c r="AT282" s="182" t="s">
        <v>128</v>
      </c>
      <c r="AU282" s="182" t="s">
        <v>86</v>
      </c>
      <c r="AY282" s="18" t="s">
        <v>127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8" t="s">
        <v>84</v>
      </c>
      <c r="BK282" s="183">
        <f>ROUND(I282*H282,2)</f>
        <v>0</v>
      </c>
      <c r="BL282" s="18" t="s">
        <v>631</v>
      </c>
      <c r="BM282" s="182" t="s">
        <v>1111</v>
      </c>
    </row>
    <row r="283" s="2" customFormat="1">
      <c r="A283" s="37"/>
      <c r="B283" s="38"/>
      <c r="C283" s="37"/>
      <c r="D283" s="184" t="s">
        <v>133</v>
      </c>
      <c r="E283" s="37"/>
      <c r="F283" s="185" t="s">
        <v>1112</v>
      </c>
      <c r="G283" s="37"/>
      <c r="H283" s="37"/>
      <c r="I283" s="186"/>
      <c r="J283" s="37"/>
      <c r="K283" s="37"/>
      <c r="L283" s="38"/>
      <c r="M283" s="187"/>
      <c r="N283" s="188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133</v>
      </c>
      <c r="AU283" s="18" t="s">
        <v>86</v>
      </c>
    </row>
    <row r="284" s="13" customFormat="1">
      <c r="A284" s="13"/>
      <c r="B284" s="192"/>
      <c r="C284" s="13"/>
      <c r="D284" s="184" t="s">
        <v>158</v>
      </c>
      <c r="E284" s="193" t="s">
        <v>1</v>
      </c>
      <c r="F284" s="194" t="s">
        <v>167</v>
      </c>
      <c r="G284" s="13"/>
      <c r="H284" s="195">
        <v>7</v>
      </c>
      <c r="I284" s="196"/>
      <c r="J284" s="13"/>
      <c r="K284" s="13"/>
      <c r="L284" s="192"/>
      <c r="M284" s="197"/>
      <c r="N284" s="198"/>
      <c r="O284" s="198"/>
      <c r="P284" s="198"/>
      <c r="Q284" s="198"/>
      <c r="R284" s="198"/>
      <c r="S284" s="198"/>
      <c r="T284" s="19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3" t="s">
        <v>158</v>
      </c>
      <c r="AU284" s="193" t="s">
        <v>86</v>
      </c>
      <c r="AV284" s="13" t="s">
        <v>86</v>
      </c>
      <c r="AW284" s="13" t="s">
        <v>32</v>
      </c>
      <c r="AX284" s="13" t="s">
        <v>84</v>
      </c>
      <c r="AY284" s="193" t="s">
        <v>127</v>
      </c>
    </row>
    <row r="285" s="2" customFormat="1" ht="24.15" customHeight="1">
      <c r="A285" s="37"/>
      <c r="B285" s="169"/>
      <c r="C285" s="170" t="s">
        <v>504</v>
      </c>
      <c r="D285" s="170" t="s">
        <v>128</v>
      </c>
      <c r="E285" s="171" t="s">
        <v>1113</v>
      </c>
      <c r="F285" s="172" t="s">
        <v>1114</v>
      </c>
      <c r="G285" s="173" t="s">
        <v>319</v>
      </c>
      <c r="H285" s="174">
        <v>7</v>
      </c>
      <c r="I285" s="175"/>
      <c r="J285" s="176">
        <f>ROUND(I285*H285,2)</f>
        <v>0</v>
      </c>
      <c r="K285" s="177"/>
      <c r="L285" s="38"/>
      <c r="M285" s="178" t="s">
        <v>1</v>
      </c>
      <c r="N285" s="179" t="s">
        <v>41</v>
      </c>
      <c r="O285" s="76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2" t="s">
        <v>631</v>
      </c>
      <c r="AT285" s="182" t="s">
        <v>128</v>
      </c>
      <c r="AU285" s="182" t="s">
        <v>86</v>
      </c>
      <c r="AY285" s="18" t="s">
        <v>127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84</v>
      </c>
      <c r="BK285" s="183">
        <f>ROUND(I285*H285,2)</f>
        <v>0</v>
      </c>
      <c r="BL285" s="18" t="s">
        <v>631</v>
      </c>
      <c r="BM285" s="182" t="s">
        <v>1115</v>
      </c>
    </row>
    <row r="286" s="2" customFormat="1">
      <c r="A286" s="37"/>
      <c r="B286" s="38"/>
      <c r="C286" s="37"/>
      <c r="D286" s="184" t="s">
        <v>133</v>
      </c>
      <c r="E286" s="37"/>
      <c r="F286" s="185" t="s">
        <v>1116</v>
      </c>
      <c r="G286" s="37"/>
      <c r="H286" s="37"/>
      <c r="I286" s="186"/>
      <c r="J286" s="37"/>
      <c r="K286" s="37"/>
      <c r="L286" s="38"/>
      <c r="M286" s="187"/>
      <c r="N286" s="188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133</v>
      </c>
      <c r="AU286" s="18" t="s">
        <v>86</v>
      </c>
    </row>
    <row r="287" s="13" customFormat="1">
      <c r="A287" s="13"/>
      <c r="B287" s="192"/>
      <c r="C287" s="13"/>
      <c r="D287" s="184" t="s">
        <v>158</v>
      </c>
      <c r="E287" s="193" t="s">
        <v>1</v>
      </c>
      <c r="F287" s="194" t="s">
        <v>167</v>
      </c>
      <c r="G287" s="13"/>
      <c r="H287" s="195">
        <v>7</v>
      </c>
      <c r="I287" s="196"/>
      <c r="J287" s="13"/>
      <c r="K287" s="13"/>
      <c r="L287" s="192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158</v>
      </c>
      <c r="AU287" s="193" t="s">
        <v>86</v>
      </c>
      <c r="AV287" s="13" t="s">
        <v>86</v>
      </c>
      <c r="AW287" s="13" t="s">
        <v>32</v>
      </c>
      <c r="AX287" s="13" t="s">
        <v>84</v>
      </c>
      <c r="AY287" s="193" t="s">
        <v>127</v>
      </c>
    </row>
    <row r="288" s="2" customFormat="1" ht="24.15" customHeight="1">
      <c r="A288" s="37"/>
      <c r="B288" s="169"/>
      <c r="C288" s="170" t="s">
        <v>510</v>
      </c>
      <c r="D288" s="170" t="s">
        <v>128</v>
      </c>
      <c r="E288" s="171" t="s">
        <v>1117</v>
      </c>
      <c r="F288" s="172" t="s">
        <v>1118</v>
      </c>
      <c r="G288" s="173" t="s">
        <v>319</v>
      </c>
      <c r="H288" s="174">
        <v>7</v>
      </c>
      <c r="I288" s="175"/>
      <c r="J288" s="176">
        <f>ROUND(I288*H288,2)</f>
        <v>0</v>
      </c>
      <c r="K288" s="177"/>
      <c r="L288" s="38"/>
      <c r="M288" s="178" t="s">
        <v>1</v>
      </c>
      <c r="N288" s="179" t="s">
        <v>41</v>
      </c>
      <c r="O288" s="76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2" t="s">
        <v>631</v>
      </c>
      <c r="AT288" s="182" t="s">
        <v>128</v>
      </c>
      <c r="AU288" s="182" t="s">
        <v>86</v>
      </c>
      <c r="AY288" s="18" t="s">
        <v>127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8" t="s">
        <v>84</v>
      </c>
      <c r="BK288" s="183">
        <f>ROUND(I288*H288,2)</f>
        <v>0</v>
      </c>
      <c r="BL288" s="18" t="s">
        <v>631</v>
      </c>
      <c r="BM288" s="182" t="s">
        <v>1119</v>
      </c>
    </row>
    <row r="289" s="2" customFormat="1">
      <c r="A289" s="37"/>
      <c r="B289" s="38"/>
      <c r="C289" s="37"/>
      <c r="D289" s="184" t="s">
        <v>133</v>
      </c>
      <c r="E289" s="37"/>
      <c r="F289" s="185" t="s">
        <v>1120</v>
      </c>
      <c r="G289" s="37"/>
      <c r="H289" s="37"/>
      <c r="I289" s="186"/>
      <c r="J289" s="37"/>
      <c r="K289" s="37"/>
      <c r="L289" s="38"/>
      <c r="M289" s="187"/>
      <c r="N289" s="188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133</v>
      </c>
      <c r="AU289" s="18" t="s">
        <v>86</v>
      </c>
    </row>
    <row r="290" s="13" customFormat="1">
      <c r="A290" s="13"/>
      <c r="B290" s="192"/>
      <c r="C290" s="13"/>
      <c r="D290" s="184" t="s">
        <v>158</v>
      </c>
      <c r="E290" s="193" t="s">
        <v>1</v>
      </c>
      <c r="F290" s="194" t="s">
        <v>167</v>
      </c>
      <c r="G290" s="13"/>
      <c r="H290" s="195">
        <v>7</v>
      </c>
      <c r="I290" s="196"/>
      <c r="J290" s="13"/>
      <c r="K290" s="13"/>
      <c r="L290" s="192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3" t="s">
        <v>158</v>
      </c>
      <c r="AU290" s="193" t="s">
        <v>86</v>
      </c>
      <c r="AV290" s="13" t="s">
        <v>86</v>
      </c>
      <c r="AW290" s="13" t="s">
        <v>32</v>
      </c>
      <c r="AX290" s="13" t="s">
        <v>84</v>
      </c>
      <c r="AY290" s="193" t="s">
        <v>127</v>
      </c>
    </row>
    <row r="291" s="2" customFormat="1" ht="16.5" customHeight="1">
      <c r="A291" s="37"/>
      <c r="B291" s="169"/>
      <c r="C291" s="219" t="s">
        <v>516</v>
      </c>
      <c r="D291" s="219" t="s">
        <v>344</v>
      </c>
      <c r="E291" s="220" t="s">
        <v>1121</v>
      </c>
      <c r="F291" s="221" t="s">
        <v>1122</v>
      </c>
      <c r="G291" s="222" t="s">
        <v>347</v>
      </c>
      <c r="H291" s="223">
        <v>1.323</v>
      </c>
      <c r="I291" s="224"/>
      <c r="J291" s="225">
        <f>ROUND(I291*H291,2)</f>
        <v>0</v>
      </c>
      <c r="K291" s="226"/>
      <c r="L291" s="227"/>
      <c r="M291" s="228" t="s">
        <v>1</v>
      </c>
      <c r="N291" s="229" t="s">
        <v>41</v>
      </c>
      <c r="O291" s="76"/>
      <c r="P291" s="180">
        <f>O291*H291</f>
        <v>0</v>
      </c>
      <c r="Q291" s="180">
        <v>1</v>
      </c>
      <c r="R291" s="180">
        <f>Q291*H291</f>
        <v>1.323</v>
      </c>
      <c r="S291" s="180">
        <v>0</v>
      </c>
      <c r="T291" s="18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2" t="s">
        <v>1123</v>
      </c>
      <c r="AT291" s="182" t="s">
        <v>344</v>
      </c>
      <c r="AU291" s="182" t="s">
        <v>86</v>
      </c>
      <c r="AY291" s="18" t="s">
        <v>127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8" t="s">
        <v>84</v>
      </c>
      <c r="BK291" s="183">
        <f>ROUND(I291*H291,2)</f>
        <v>0</v>
      </c>
      <c r="BL291" s="18" t="s">
        <v>631</v>
      </c>
      <c r="BM291" s="182" t="s">
        <v>1124</v>
      </c>
    </row>
    <row r="292" s="2" customFormat="1">
      <c r="A292" s="37"/>
      <c r="B292" s="38"/>
      <c r="C292" s="37"/>
      <c r="D292" s="184" t="s">
        <v>133</v>
      </c>
      <c r="E292" s="37"/>
      <c r="F292" s="185" t="s">
        <v>1122</v>
      </c>
      <c r="G292" s="37"/>
      <c r="H292" s="37"/>
      <c r="I292" s="186"/>
      <c r="J292" s="37"/>
      <c r="K292" s="37"/>
      <c r="L292" s="38"/>
      <c r="M292" s="187"/>
      <c r="N292" s="188"/>
      <c r="O292" s="76"/>
      <c r="P292" s="76"/>
      <c r="Q292" s="76"/>
      <c r="R292" s="76"/>
      <c r="S292" s="76"/>
      <c r="T292" s="7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133</v>
      </c>
      <c r="AU292" s="18" t="s">
        <v>86</v>
      </c>
    </row>
    <row r="293" s="2" customFormat="1" ht="24.15" customHeight="1">
      <c r="A293" s="37"/>
      <c r="B293" s="169"/>
      <c r="C293" s="170" t="s">
        <v>522</v>
      </c>
      <c r="D293" s="170" t="s">
        <v>128</v>
      </c>
      <c r="E293" s="171" t="s">
        <v>1125</v>
      </c>
      <c r="F293" s="172" t="s">
        <v>1126</v>
      </c>
      <c r="G293" s="173" t="s">
        <v>319</v>
      </c>
      <c r="H293" s="174">
        <v>7</v>
      </c>
      <c r="I293" s="175"/>
      <c r="J293" s="176">
        <f>ROUND(I293*H293,2)</f>
        <v>0</v>
      </c>
      <c r="K293" s="177"/>
      <c r="L293" s="38"/>
      <c r="M293" s="178" t="s">
        <v>1</v>
      </c>
      <c r="N293" s="179" t="s">
        <v>41</v>
      </c>
      <c r="O293" s="76"/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2" t="s">
        <v>631</v>
      </c>
      <c r="AT293" s="182" t="s">
        <v>128</v>
      </c>
      <c r="AU293" s="182" t="s">
        <v>86</v>
      </c>
      <c r="AY293" s="18" t="s">
        <v>127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8" t="s">
        <v>84</v>
      </c>
      <c r="BK293" s="183">
        <f>ROUND(I293*H293,2)</f>
        <v>0</v>
      </c>
      <c r="BL293" s="18" t="s">
        <v>631</v>
      </c>
      <c r="BM293" s="182" t="s">
        <v>1127</v>
      </c>
    </row>
    <row r="294" s="2" customFormat="1">
      <c r="A294" s="37"/>
      <c r="B294" s="38"/>
      <c r="C294" s="37"/>
      <c r="D294" s="184" t="s">
        <v>133</v>
      </c>
      <c r="E294" s="37"/>
      <c r="F294" s="185" t="s">
        <v>1128</v>
      </c>
      <c r="G294" s="37"/>
      <c r="H294" s="37"/>
      <c r="I294" s="186"/>
      <c r="J294" s="37"/>
      <c r="K294" s="37"/>
      <c r="L294" s="38"/>
      <c r="M294" s="187"/>
      <c r="N294" s="188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133</v>
      </c>
      <c r="AU294" s="18" t="s">
        <v>86</v>
      </c>
    </row>
    <row r="295" s="13" customFormat="1">
      <c r="A295" s="13"/>
      <c r="B295" s="192"/>
      <c r="C295" s="13"/>
      <c r="D295" s="184" t="s">
        <v>158</v>
      </c>
      <c r="E295" s="193" t="s">
        <v>1</v>
      </c>
      <c r="F295" s="194" t="s">
        <v>167</v>
      </c>
      <c r="G295" s="13"/>
      <c r="H295" s="195">
        <v>7</v>
      </c>
      <c r="I295" s="196"/>
      <c r="J295" s="13"/>
      <c r="K295" s="13"/>
      <c r="L295" s="192"/>
      <c r="M295" s="197"/>
      <c r="N295" s="198"/>
      <c r="O295" s="198"/>
      <c r="P295" s="198"/>
      <c r="Q295" s="198"/>
      <c r="R295" s="198"/>
      <c r="S295" s="198"/>
      <c r="T295" s="19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3" t="s">
        <v>158</v>
      </c>
      <c r="AU295" s="193" t="s">
        <v>86</v>
      </c>
      <c r="AV295" s="13" t="s">
        <v>86</v>
      </c>
      <c r="AW295" s="13" t="s">
        <v>32</v>
      </c>
      <c r="AX295" s="13" t="s">
        <v>84</v>
      </c>
      <c r="AY295" s="193" t="s">
        <v>127</v>
      </c>
    </row>
    <row r="296" s="2" customFormat="1" ht="16.5" customHeight="1">
      <c r="A296" s="37"/>
      <c r="B296" s="169"/>
      <c r="C296" s="170" t="s">
        <v>529</v>
      </c>
      <c r="D296" s="170" t="s">
        <v>128</v>
      </c>
      <c r="E296" s="171" t="s">
        <v>1129</v>
      </c>
      <c r="F296" s="172" t="s">
        <v>1130</v>
      </c>
      <c r="G296" s="173" t="s">
        <v>319</v>
      </c>
      <c r="H296" s="174">
        <v>7</v>
      </c>
      <c r="I296" s="175"/>
      <c r="J296" s="176">
        <f>ROUND(I296*H296,2)</f>
        <v>0</v>
      </c>
      <c r="K296" s="177"/>
      <c r="L296" s="38"/>
      <c r="M296" s="178" t="s">
        <v>1</v>
      </c>
      <c r="N296" s="179" t="s">
        <v>41</v>
      </c>
      <c r="O296" s="76"/>
      <c r="P296" s="180">
        <f>O296*H296</f>
        <v>0</v>
      </c>
      <c r="Q296" s="180">
        <v>6.9999999999999994E-05</v>
      </c>
      <c r="R296" s="180">
        <f>Q296*H296</f>
        <v>0.00048999999999999998</v>
      </c>
      <c r="S296" s="180">
        <v>0</v>
      </c>
      <c r="T296" s="18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2" t="s">
        <v>631</v>
      </c>
      <c r="AT296" s="182" t="s">
        <v>128</v>
      </c>
      <c r="AU296" s="182" t="s">
        <v>86</v>
      </c>
      <c r="AY296" s="18" t="s">
        <v>127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18" t="s">
        <v>84</v>
      </c>
      <c r="BK296" s="183">
        <f>ROUND(I296*H296,2)</f>
        <v>0</v>
      </c>
      <c r="BL296" s="18" t="s">
        <v>631</v>
      </c>
      <c r="BM296" s="182" t="s">
        <v>1131</v>
      </c>
    </row>
    <row r="297" s="2" customFormat="1">
      <c r="A297" s="37"/>
      <c r="B297" s="38"/>
      <c r="C297" s="37"/>
      <c r="D297" s="184" t="s">
        <v>133</v>
      </c>
      <c r="E297" s="37"/>
      <c r="F297" s="185" t="s">
        <v>1132</v>
      </c>
      <c r="G297" s="37"/>
      <c r="H297" s="37"/>
      <c r="I297" s="186"/>
      <c r="J297" s="37"/>
      <c r="K297" s="37"/>
      <c r="L297" s="38"/>
      <c r="M297" s="187"/>
      <c r="N297" s="188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133</v>
      </c>
      <c r="AU297" s="18" t="s">
        <v>86</v>
      </c>
    </row>
    <row r="298" s="13" customFormat="1">
      <c r="A298" s="13"/>
      <c r="B298" s="192"/>
      <c r="C298" s="13"/>
      <c r="D298" s="184" t="s">
        <v>158</v>
      </c>
      <c r="E298" s="193" t="s">
        <v>1</v>
      </c>
      <c r="F298" s="194" t="s">
        <v>167</v>
      </c>
      <c r="G298" s="13"/>
      <c r="H298" s="195">
        <v>7</v>
      </c>
      <c r="I298" s="196"/>
      <c r="J298" s="13"/>
      <c r="K298" s="13"/>
      <c r="L298" s="192"/>
      <c r="M298" s="200"/>
      <c r="N298" s="201"/>
      <c r="O298" s="201"/>
      <c r="P298" s="201"/>
      <c r="Q298" s="201"/>
      <c r="R298" s="201"/>
      <c r="S298" s="201"/>
      <c r="T298" s="20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3" t="s">
        <v>158</v>
      </c>
      <c r="AU298" s="193" t="s">
        <v>86</v>
      </c>
      <c r="AV298" s="13" t="s">
        <v>86</v>
      </c>
      <c r="AW298" s="13" t="s">
        <v>32</v>
      </c>
      <c r="AX298" s="13" t="s">
        <v>84</v>
      </c>
      <c r="AY298" s="193" t="s">
        <v>127</v>
      </c>
    </row>
    <row r="299" s="2" customFormat="1" ht="6.96" customHeight="1">
      <c r="A299" s="37"/>
      <c r="B299" s="59"/>
      <c r="C299" s="60"/>
      <c r="D299" s="60"/>
      <c r="E299" s="60"/>
      <c r="F299" s="60"/>
      <c r="G299" s="60"/>
      <c r="H299" s="60"/>
      <c r="I299" s="60"/>
      <c r="J299" s="60"/>
      <c r="K299" s="60"/>
      <c r="L299" s="38"/>
      <c r="M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</row>
  </sheetData>
  <autoFilter ref="C124:K29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Chodník ul.Frýdecká a ul.Studentská v Českém Těšíně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1133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20. 2. 2023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1134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1135</v>
      </c>
      <c r="F21" s="37"/>
      <c r="G21" s="37"/>
      <c r="H21" s="37"/>
      <c r="I21" s="31" t="s">
        <v>27</v>
      </c>
      <c r="J21" s="26" t="s">
        <v>1136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1134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1135</v>
      </c>
      <c r="F24" s="37"/>
      <c r="G24" s="37"/>
      <c r="H24" s="37"/>
      <c r="I24" s="31" t="s">
        <v>27</v>
      </c>
      <c r="J24" s="26" t="s">
        <v>1136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ROUND((SUM(BE127:BE248)),  2)</f>
        <v>0</v>
      </c>
      <c r="G33" s="37"/>
      <c r="H33" s="37"/>
      <c r="I33" s="127">
        <v>0.20999999999999999</v>
      </c>
      <c r="J33" s="126">
        <f>ROUND(((SUM(BE127:BE248))*I33),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ROUND((SUM(BF127:BF248)),  2)</f>
        <v>0</v>
      </c>
      <c r="G34" s="37"/>
      <c r="H34" s="37"/>
      <c r="I34" s="127">
        <v>0.14999999999999999</v>
      </c>
      <c r="J34" s="126">
        <f>ROUND(((SUM(BF127:BF248))*I34),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ROUND((SUM(BG127:BG248)),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ROUND((SUM(BH127:BH248)),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ROUND((SUM(BI127:BI248)),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Chodník ul.Frýdecká a ul.Studentská v Českém Těšíně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B3 - VO nasvětlení přechod pro chodce u ul.Studentská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Český Těšín</v>
      </c>
      <c r="G89" s="37"/>
      <c r="H89" s="37"/>
      <c r="I89" s="31" t="s">
        <v>22</v>
      </c>
      <c r="J89" s="68" t="str">
        <f>IF(J12="","",J12)</f>
        <v>20. 2. 2023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>Petr Kubala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Petr Kubala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237</v>
      </c>
      <c r="E97" s="141"/>
      <c r="F97" s="141"/>
      <c r="G97" s="141"/>
      <c r="H97" s="141"/>
      <c r="I97" s="141"/>
      <c r="J97" s="142">
        <f>J128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247</v>
      </c>
      <c r="E98" s="141"/>
      <c r="F98" s="141"/>
      <c r="G98" s="141"/>
      <c r="H98" s="141"/>
      <c r="I98" s="141"/>
      <c r="J98" s="142">
        <f>J129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3"/>
      <c r="C99" s="10"/>
      <c r="D99" s="144" t="s">
        <v>1137</v>
      </c>
      <c r="E99" s="145"/>
      <c r="F99" s="145"/>
      <c r="G99" s="145"/>
      <c r="H99" s="145"/>
      <c r="I99" s="145"/>
      <c r="J99" s="146">
        <f>J130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9"/>
      <c r="C100" s="9"/>
      <c r="D100" s="140" t="s">
        <v>981</v>
      </c>
      <c r="E100" s="141"/>
      <c r="F100" s="141"/>
      <c r="G100" s="141"/>
      <c r="H100" s="141"/>
      <c r="I100" s="141"/>
      <c r="J100" s="142">
        <f>J160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3"/>
      <c r="C101" s="10"/>
      <c r="D101" s="144" t="s">
        <v>1138</v>
      </c>
      <c r="E101" s="145"/>
      <c r="F101" s="145"/>
      <c r="G101" s="145"/>
      <c r="H101" s="145"/>
      <c r="I101" s="145"/>
      <c r="J101" s="146">
        <f>J161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982</v>
      </c>
      <c r="E102" s="145"/>
      <c r="F102" s="145"/>
      <c r="G102" s="145"/>
      <c r="H102" s="145"/>
      <c r="I102" s="145"/>
      <c r="J102" s="146">
        <f>J176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983</v>
      </c>
      <c r="E103" s="145"/>
      <c r="F103" s="145"/>
      <c r="G103" s="145"/>
      <c r="H103" s="145"/>
      <c r="I103" s="145"/>
      <c r="J103" s="146">
        <f>J189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9"/>
      <c r="C104" s="9"/>
      <c r="D104" s="140" t="s">
        <v>106</v>
      </c>
      <c r="E104" s="141"/>
      <c r="F104" s="141"/>
      <c r="G104" s="141"/>
      <c r="H104" s="141"/>
      <c r="I104" s="141"/>
      <c r="J104" s="142">
        <f>J235</f>
        <v>0</v>
      </c>
      <c r="K104" s="9"/>
      <c r="L104" s="13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3"/>
      <c r="C105" s="10"/>
      <c r="D105" s="144" t="s">
        <v>107</v>
      </c>
      <c r="E105" s="145"/>
      <c r="F105" s="145"/>
      <c r="G105" s="145"/>
      <c r="H105" s="145"/>
      <c r="I105" s="145"/>
      <c r="J105" s="146">
        <f>J236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109</v>
      </c>
      <c r="E106" s="145"/>
      <c r="F106" s="145"/>
      <c r="G106" s="145"/>
      <c r="H106" s="145"/>
      <c r="I106" s="145"/>
      <c r="J106" s="146">
        <f>J240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1139</v>
      </c>
      <c r="E107" s="145"/>
      <c r="F107" s="145"/>
      <c r="G107" s="145"/>
      <c r="H107" s="145"/>
      <c r="I107" s="145"/>
      <c r="J107" s="146">
        <f>J246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111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120" t="str">
        <f>E7</f>
        <v>Chodník ul.Frýdecká a ul.Studentská v Českém Těšíně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97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E9</f>
        <v>B3 - VO nasvětlení přechod pro chodce u ul.Studentská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F12</f>
        <v>Český Těšín</v>
      </c>
      <c r="G121" s="37"/>
      <c r="H121" s="37"/>
      <c r="I121" s="31" t="s">
        <v>22</v>
      </c>
      <c r="J121" s="68" t="str">
        <f>IF(J12="","",J12)</f>
        <v>20. 2. 2023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E15</f>
        <v>Město Český Těšín</v>
      </c>
      <c r="G123" s="37"/>
      <c r="H123" s="37"/>
      <c r="I123" s="31" t="s">
        <v>30</v>
      </c>
      <c r="J123" s="35" t="str">
        <f>E21</f>
        <v>Petr Kubala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7"/>
      <c r="E124" s="37"/>
      <c r="F124" s="26" t="str">
        <f>IF(E18="","",E18)</f>
        <v>Vyplň údaj</v>
      </c>
      <c r="G124" s="37"/>
      <c r="H124" s="37"/>
      <c r="I124" s="31" t="s">
        <v>33</v>
      </c>
      <c r="J124" s="35" t="str">
        <f>E24</f>
        <v>Petr Kubala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47"/>
      <c r="B126" s="148"/>
      <c r="C126" s="149" t="s">
        <v>112</v>
      </c>
      <c r="D126" s="150" t="s">
        <v>61</v>
      </c>
      <c r="E126" s="150" t="s">
        <v>57</v>
      </c>
      <c r="F126" s="150" t="s">
        <v>58</v>
      </c>
      <c r="G126" s="150" t="s">
        <v>113</v>
      </c>
      <c r="H126" s="150" t="s">
        <v>114</v>
      </c>
      <c r="I126" s="150" t="s">
        <v>115</v>
      </c>
      <c r="J126" s="151" t="s">
        <v>101</v>
      </c>
      <c r="K126" s="152" t="s">
        <v>116</v>
      </c>
      <c r="L126" s="153"/>
      <c r="M126" s="85" t="s">
        <v>1</v>
      </c>
      <c r="N126" s="86" t="s">
        <v>40</v>
      </c>
      <c r="O126" s="86" t="s">
        <v>117</v>
      </c>
      <c r="P126" s="86" t="s">
        <v>118</v>
      </c>
      <c r="Q126" s="86" t="s">
        <v>119</v>
      </c>
      <c r="R126" s="86" t="s">
        <v>120</v>
      </c>
      <c r="S126" s="86" t="s">
        <v>121</v>
      </c>
      <c r="T126" s="87" t="s">
        <v>122</v>
      </c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</row>
    <row r="127" s="2" customFormat="1" ht="22.8" customHeight="1">
      <c r="A127" s="37"/>
      <c r="B127" s="38"/>
      <c r="C127" s="92" t="s">
        <v>123</v>
      </c>
      <c r="D127" s="37"/>
      <c r="E127" s="37"/>
      <c r="F127" s="37"/>
      <c r="G127" s="37"/>
      <c r="H127" s="37"/>
      <c r="I127" s="37"/>
      <c r="J127" s="154">
        <f>BK127</f>
        <v>0</v>
      </c>
      <c r="K127" s="37"/>
      <c r="L127" s="38"/>
      <c r="M127" s="88"/>
      <c r="N127" s="72"/>
      <c r="O127" s="89"/>
      <c r="P127" s="155">
        <f>P128+P129+P160+P235</f>
        <v>0</v>
      </c>
      <c r="Q127" s="89"/>
      <c r="R127" s="155">
        <f>R128+R129+R160+R235</f>
        <v>16.75880166</v>
      </c>
      <c r="S127" s="89"/>
      <c r="T127" s="156">
        <f>T128+T129+T160+T235</f>
        <v>15.487499999999999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75</v>
      </c>
      <c r="AU127" s="18" t="s">
        <v>103</v>
      </c>
      <c r="BK127" s="157">
        <f>BK128+BK129+BK160+BK235</f>
        <v>0</v>
      </c>
    </row>
    <row r="128" s="12" customFormat="1" ht="25.92" customHeight="1">
      <c r="A128" s="12"/>
      <c r="B128" s="158"/>
      <c r="C128" s="12"/>
      <c r="D128" s="159" t="s">
        <v>75</v>
      </c>
      <c r="E128" s="160" t="s">
        <v>249</v>
      </c>
      <c r="F128" s="160" t="s">
        <v>250</v>
      </c>
      <c r="G128" s="12"/>
      <c r="H128" s="12"/>
      <c r="I128" s="161"/>
      <c r="J128" s="162">
        <f>BK128</f>
        <v>0</v>
      </c>
      <c r="K128" s="12"/>
      <c r="L128" s="158"/>
      <c r="M128" s="163"/>
      <c r="N128" s="164"/>
      <c r="O128" s="164"/>
      <c r="P128" s="165">
        <v>0</v>
      </c>
      <c r="Q128" s="164"/>
      <c r="R128" s="165">
        <v>0</v>
      </c>
      <c r="S128" s="164"/>
      <c r="T128" s="166"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84</v>
      </c>
      <c r="AT128" s="167" t="s">
        <v>75</v>
      </c>
      <c r="AU128" s="167" t="s">
        <v>76</v>
      </c>
      <c r="AY128" s="159" t="s">
        <v>127</v>
      </c>
      <c r="BK128" s="168">
        <v>0</v>
      </c>
    </row>
    <row r="129" s="12" customFormat="1" ht="25.92" customHeight="1">
      <c r="A129" s="12"/>
      <c r="B129" s="158"/>
      <c r="C129" s="12"/>
      <c r="D129" s="159" t="s">
        <v>75</v>
      </c>
      <c r="E129" s="160" t="s">
        <v>958</v>
      </c>
      <c r="F129" s="160" t="s">
        <v>959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</f>
        <v>0</v>
      </c>
      <c r="Q129" s="164"/>
      <c r="R129" s="165">
        <f>R130</f>
        <v>0.093550000000000008</v>
      </c>
      <c r="S129" s="164"/>
      <c r="T129" s="16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86</v>
      </c>
      <c r="AT129" s="167" t="s">
        <v>75</v>
      </c>
      <c r="AU129" s="167" t="s">
        <v>76</v>
      </c>
      <c r="AY129" s="159" t="s">
        <v>127</v>
      </c>
      <c r="BK129" s="168">
        <f>BK130</f>
        <v>0</v>
      </c>
    </row>
    <row r="130" s="12" customFormat="1" ht="22.8" customHeight="1">
      <c r="A130" s="12"/>
      <c r="B130" s="158"/>
      <c r="C130" s="12"/>
      <c r="D130" s="159" t="s">
        <v>75</v>
      </c>
      <c r="E130" s="190" t="s">
        <v>1140</v>
      </c>
      <c r="F130" s="190" t="s">
        <v>1141</v>
      </c>
      <c r="G130" s="12"/>
      <c r="H130" s="12"/>
      <c r="I130" s="161"/>
      <c r="J130" s="191">
        <f>BK130</f>
        <v>0</v>
      </c>
      <c r="K130" s="12"/>
      <c r="L130" s="158"/>
      <c r="M130" s="163"/>
      <c r="N130" s="164"/>
      <c r="O130" s="164"/>
      <c r="P130" s="165">
        <f>SUM(P131:P159)</f>
        <v>0</v>
      </c>
      <c r="Q130" s="164"/>
      <c r="R130" s="165">
        <f>SUM(R131:R159)</f>
        <v>0.093550000000000008</v>
      </c>
      <c r="S130" s="164"/>
      <c r="T130" s="166">
        <f>SUM(T131:T159)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86</v>
      </c>
      <c r="AT130" s="167" t="s">
        <v>75</v>
      </c>
      <c r="AU130" s="167" t="s">
        <v>84</v>
      </c>
      <c r="AY130" s="159" t="s">
        <v>127</v>
      </c>
      <c r="BK130" s="168">
        <f>SUM(BK131:BK159)</f>
        <v>0</v>
      </c>
    </row>
    <row r="131" s="2" customFormat="1" ht="24.15" customHeight="1">
      <c r="A131" s="37"/>
      <c r="B131" s="169"/>
      <c r="C131" s="170" t="s">
        <v>84</v>
      </c>
      <c r="D131" s="170" t="s">
        <v>128</v>
      </c>
      <c r="E131" s="171" t="s">
        <v>1142</v>
      </c>
      <c r="F131" s="172" t="s">
        <v>1143</v>
      </c>
      <c r="G131" s="173" t="s">
        <v>319</v>
      </c>
      <c r="H131" s="174">
        <v>20</v>
      </c>
      <c r="I131" s="175"/>
      <c r="J131" s="176">
        <f>ROUND(I131*H131,2)</f>
        <v>0</v>
      </c>
      <c r="K131" s="177"/>
      <c r="L131" s="38"/>
      <c r="M131" s="178" t="s">
        <v>1</v>
      </c>
      <c r="N131" s="179" t="s">
        <v>41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335</v>
      </c>
      <c r="AT131" s="182" t="s">
        <v>128</v>
      </c>
      <c r="AU131" s="182" t="s">
        <v>86</v>
      </c>
      <c r="AY131" s="18" t="s">
        <v>127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84</v>
      </c>
      <c r="BK131" s="183">
        <f>ROUND(I131*H131,2)</f>
        <v>0</v>
      </c>
      <c r="BL131" s="18" t="s">
        <v>335</v>
      </c>
      <c r="BM131" s="182" t="s">
        <v>1144</v>
      </c>
    </row>
    <row r="132" s="2" customFormat="1">
      <c r="A132" s="37"/>
      <c r="B132" s="38"/>
      <c r="C132" s="37"/>
      <c r="D132" s="184" t="s">
        <v>133</v>
      </c>
      <c r="E132" s="37"/>
      <c r="F132" s="185" t="s">
        <v>1145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133</v>
      </c>
      <c r="AU132" s="18" t="s">
        <v>86</v>
      </c>
    </row>
    <row r="133" s="2" customFormat="1" ht="24.15" customHeight="1">
      <c r="A133" s="37"/>
      <c r="B133" s="169"/>
      <c r="C133" s="219" t="s">
        <v>86</v>
      </c>
      <c r="D133" s="219" t="s">
        <v>344</v>
      </c>
      <c r="E133" s="220" t="s">
        <v>1146</v>
      </c>
      <c r="F133" s="221" t="s">
        <v>1147</v>
      </c>
      <c r="G133" s="222" t="s">
        <v>319</v>
      </c>
      <c r="H133" s="223">
        <v>20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41</v>
      </c>
      <c r="O133" s="76"/>
      <c r="P133" s="180">
        <f>O133*H133</f>
        <v>0</v>
      </c>
      <c r="Q133" s="180">
        <v>0.00012</v>
      </c>
      <c r="R133" s="180">
        <f>Q133*H133</f>
        <v>0.0024000000000000002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432</v>
      </c>
      <c r="AT133" s="182" t="s">
        <v>344</v>
      </c>
      <c r="AU133" s="182" t="s">
        <v>86</v>
      </c>
      <c r="AY133" s="18" t="s">
        <v>127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84</v>
      </c>
      <c r="BK133" s="183">
        <f>ROUND(I133*H133,2)</f>
        <v>0</v>
      </c>
      <c r="BL133" s="18" t="s">
        <v>335</v>
      </c>
      <c r="BM133" s="182" t="s">
        <v>1148</v>
      </c>
    </row>
    <row r="134" s="2" customFormat="1">
      <c r="A134" s="37"/>
      <c r="B134" s="38"/>
      <c r="C134" s="37"/>
      <c r="D134" s="184" t="s">
        <v>133</v>
      </c>
      <c r="E134" s="37"/>
      <c r="F134" s="185" t="s">
        <v>1147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133</v>
      </c>
      <c r="AU134" s="18" t="s">
        <v>86</v>
      </c>
    </row>
    <row r="135" s="2" customFormat="1" ht="24.15" customHeight="1">
      <c r="A135" s="37"/>
      <c r="B135" s="169"/>
      <c r="C135" s="170" t="s">
        <v>140</v>
      </c>
      <c r="D135" s="170" t="s">
        <v>128</v>
      </c>
      <c r="E135" s="171" t="s">
        <v>1149</v>
      </c>
      <c r="F135" s="172" t="s">
        <v>1150</v>
      </c>
      <c r="G135" s="173" t="s">
        <v>319</v>
      </c>
      <c r="H135" s="174">
        <v>55</v>
      </c>
      <c r="I135" s="175"/>
      <c r="J135" s="176">
        <f>ROUND(I135*H135,2)</f>
        <v>0</v>
      </c>
      <c r="K135" s="177"/>
      <c r="L135" s="38"/>
      <c r="M135" s="178" t="s">
        <v>1</v>
      </c>
      <c r="N135" s="179" t="s">
        <v>41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335</v>
      </c>
      <c r="AT135" s="182" t="s">
        <v>128</v>
      </c>
      <c r="AU135" s="182" t="s">
        <v>86</v>
      </c>
      <c r="AY135" s="18" t="s">
        <v>127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84</v>
      </c>
      <c r="BK135" s="183">
        <f>ROUND(I135*H135,2)</f>
        <v>0</v>
      </c>
      <c r="BL135" s="18" t="s">
        <v>335</v>
      </c>
      <c r="BM135" s="182" t="s">
        <v>1151</v>
      </c>
    </row>
    <row r="136" s="2" customFormat="1">
      <c r="A136" s="37"/>
      <c r="B136" s="38"/>
      <c r="C136" s="37"/>
      <c r="D136" s="184" t="s">
        <v>133</v>
      </c>
      <c r="E136" s="37"/>
      <c r="F136" s="185" t="s">
        <v>1152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133</v>
      </c>
      <c r="AU136" s="18" t="s">
        <v>86</v>
      </c>
    </row>
    <row r="137" s="2" customFormat="1" ht="24.15" customHeight="1">
      <c r="A137" s="37"/>
      <c r="B137" s="169"/>
      <c r="C137" s="219" t="s">
        <v>126</v>
      </c>
      <c r="D137" s="219" t="s">
        <v>344</v>
      </c>
      <c r="E137" s="220" t="s">
        <v>1153</v>
      </c>
      <c r="F137" s="221" t="s">
        <v>1154</v>
      </c>
      <c r="G137" s="222" t="s">
        <v>319</v>
      </c>
      <c r="H137" s="223">
        <v>55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41</v>
      </c>
      <c r="O137" s="76"/>
      <c r="P137" s="180">
        <f>O137*H137</f>
        <v>0</v>
      </c>
      <c r="Q137" s="180">
        <v>0.00060999999999999997</v>
      </c>
      <c r="R137" s="180">
        <f>Q137*H137</f>
        <v>0.033549999999999996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432</v>
      </c>
      <c r="AT137" s="182" t="s">
        <v>344</v>
      </c>
      <c r="AU137" s="182" t="s">
        <v>86</v>
      </c>
      <c r="AY137" s="18" t="s">
        <v>127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335</v>
      </c>
      <c r="BM137" s="182" t="s">
        <v>1155</v>
      </c>
    </row>
    <row r="138" s="2" customFormat="1">
      <c r="A138" s="37"/>
      <c r="B138" s="38"/>
      <c r="C138" s="37"/>
      <c r="D138" s="184" t="s">
        <v>133</v>
      </c>
      <c r="E138" s="37"/>
      <c r="F138" s="185" t="s">
        <v>1154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133</v>
      </c>
      <c r="AU138" s="18" t="s">
        <v>86</v>
      </c>
    </row>
    <row r="139" s="2" customFormat="1" ht="24.15" customHeight="1">
      <c r="A139" s="37"/>
      <c r="B139" s="169"/>
      <c r="C139" s="170" t="s">
        <v>150</v>
      </c>
      <c r="D139" s="170" t="s">
        <v>128</v>
      </c>
      <c r="E139" s="171" t="s">
        <v>1156</v>
      </c>
      <c r="F139" s="172" t="s">
        <v>1157</v>
      </c>
      <c r="G139" s="173" t="s">
        <v>267</v>
      </c>
      <c r="H139" s="174">
        <v>12</v>
      </c>
      <c r="I139" s="175"/>
      <c r="J139" s="176">
        <f>ROUND(I139*H139,2)</f>
        <v>0</v>
      </c>
      <c r="K139" s="177"/>
      <c r="L139" s="38"/>
      <c r="M139" s="178" t="s">
        <v>1</v>
      </c>
      <c r="N139" s="179" t="s">
        <v>41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335</v>
      </c>
      <c r="AT139" s="182" t="s">
        <v>128</v>
      </c>
      <c r="AU139" s="182" t="s">
        <v>86</v>
      </c>
      <c r="AY139" s="18" t="s">
        <v>127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84</v>
      </c>
      <c r="BK139" s="183">
        <f>ROUND(I139*H139,2)</f>
        <v>0</v>
      </c>
      <c r="BL139" s="18" t="s">
        <v>335</v>
      </c>
      <c r="BM139" s="182" t="s">
        <v>1158</v>
      </c>
    </row>
    <row r="140" s="2" customFormat="1">
      <c r="A140" s="37"/>
      <c r="B140" s="38"/>
      <c r="C140" s="37"/>
      <c r="D140" s="184" t="s">
        <v>133</v>
      </c>
      <c r="E140" s="37"/>
      <c r="F140" s="185" t="s">
        <v>1159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133</v>
      </c>
      <c r="AU140" s="18" t="s">
        <v>86</v>
      </c>
    </row>
    <row r="141" s="2" customFormat="1" ht="24.15" customHeight="1">
      <c r="A141" s="37"/>
      <c r="B141" s="169"/>
      <c r="C141" s="170" t="s">
        <v>163</v>
      </c>
      <c r="D141" s="170" t="s">
        <v>128</v>
      </c>
      <c r="E141" s="171" t="s">
        <v>1160</v>
      </c>
      <c r="F141" s="172" t="s">
        <v>1161</v>
      </c>
      <c r="G141" s="173" t="s">
        <v>267</v>
      </c>
      <c r="H141" s="174">
        <v>16</v>
      </c>
      <c r="I141" s="175"/>
      <c r="J141" s="176">
        <f>ROUND(I141*H141,2)</f>
        <v>0</v>
      </c>
      <c r="K141" s="177"/>
      <c r="L141" s="38"/>
      <c r="M141" s="178" t="s">
        <v>1</v>
      </c>
      <c r="N141" s="179" t="s">
        <v>41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335</v>
      </c>
      <c r="AT141" s="182" t="s">
        <v>128</v>
      </c>
      <c r="AU141" s="182" t="s">
        <v>86</v>
      </c>
      <c r="AY141" s="18" t="s">
        <v>127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335</v>
      </c>
      <c r="BM141" s="182" t="s">
        <v>1162</v>
      </c>
    </row>
    <row r="142" s="2" customFormat="1">
      <c r="A142" s="37"/>
      <c r="B142" s="38"/>
      <c r="C142" s="37"/>
      <c r="D142" s="184" t="s">
        <v>133</v>
      </c>
      <c r="E142" s="37"/>
      <c r="F142" s="185" t="s">
        <v>1163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133</v>
      </c>
      <c r="AU142" s="18" t="s">
        <v>86</v>
      </c>
    </row>
    <row r="143" s="2" customFormat="1" ht="24.15" customHeight="1">
      <c r="A143" s="37"/>
      <c r="B143" s="169"/>
      <c r="C143" s="170" t="s">
        <v>167</v>
      </c>
      <c r="D143" s="170" t="s">
        <v>128</v>
      </c>
      <c r="E143" s="171" t="s">
        <v>1164</v>
      </c>
      <c r="F143" s="172" t="s">
        <v>1165</v>
      </c>
      <c r="G143" s="173" t="s">
        <v>319</v>
      </c>
      <c r="H143" s="174">
        <v>60</v>
      </c>
      <c r="I143" s="175"/>
      <c r="J143" s="176">
        <f>ROUND(I143*H143,2)</f>
        <v>0</v>
      </c>
      <c r="K143" s="177"/>
      <c r="L143" s="38"/>
      <c r="M143" s="178" t="s">
        <v>1</v>
      </c>
      <c r="N143" s="179" t="s">
        <v>41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335</v>
      </c>
      <c r="AT143" s="182" t="s">
        <v>128</v>
      </c>
      <c r="AU143" s="182" t="s">
        <v>86</v>
      </c>
      <c r="AY143" s="18" t="s">
        <v>127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84</v>
      </c>
      <c r="BK143" s="183">
        <f>ROUND(I143*H143,2)</f>
        <v>0</v>
      </c>
      <c r="BL143" s="18" t="s">
        <v>335</v>
      </c>
      <c r="BM143" s="182" t="s">
        <v>1166</v>
      </c>
    </row>
    <row r="144" s="2" customFormat="1">
      <c r="A144" s="37"/>
      <c r="B144" s="38"/>
      <c r="C144" s="37"/>
      <c r="D144" s="184" t="s">
        <v>133</v>
      </c>
      <c r="E144" s="37"/>
      <c r="F144" s="185" t="s">
        <v>1167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133</v>
      </c>
      <c r="AU144" s="18" t="s">
        <v>86</v>
      </c>
    </row>
    <row r="145" s="2" customFormat="1" ht="16.5" customHeight="1">
      <c r="A145" s="37"/>
      <c r="B145" s="169"/>
      <c r="C145" s="219" t="s">
        <v>171</v>
      </c>
      <c r="D145" s="219" t="s">
        <v>344</v>
      </c>
      <c r="E145" s="220" t="s">
        <v>1168</v>
      </c>
      <c r="F145" s="221" t="s">
        <v>1169</v>
      </c>
      <c r="G145" s="222" t="s">
        <v>507</v>
      </c>
      <c r="H145" s="223">
        <v>57.600000000000001</v>
      </c>
      <c r="I145" s="224"/>
      <c r="J145" s="225">
        <f>ROUND(I145*H145,2)</f>
        <v>0</v>
      </c>
      <c r="K145" s="226"/>
      <c r="L145" s="227"/>
      <c r="M145" s="228" t="s">
        <v>1</v>
      </c>
      <c r="N145" s="229" t="s">
        <v>41</v>
      </c>
      <c r="O145" s="76"/>
      <c r="P145" s="180">
        <f>O145*H145</f>
        <v>0</v>
      </c>
      <c r="Q145" s="180">
        <v>0.001</v>
      </c>
      <c r="R145" s="180">
        <f>Q145*H145</f>
        <v>0.057600000000000005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432</v>
      </c>
      <c r="AT145" s="182" t="s">
        <v>344</v>
      </c>
      <c r="AU145" s="182" t="s">
        <v>86</v>
      </c>
      <c r="AY145" s="18" t="s">
        <v>127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84</v>
      </c>
      <c r="BK145" s="183">
        <f>ROUND(I145*H145,2)</f>
        <v>0</v>
      </c>
      <c r="BL145" s="18" t="s">
        <v>335</v>
      </c>
      <c r="BM145" s="182" t="s">
        <v>1170</v>
      </c>
    </row>
    <row r="146" s="2" customFormat="1">
      <c r="A146" s="37"/>
      <c r="B146" s="38"/>
      <c r="C146" s="37"/>
      <c r="D146" s="184" t="s">
        <v>133</v>
      </c>
      <c r="E146" s="37"/>
      <c r="F146" s="185" t="s">
        <v>1169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133</v>
      </c>
      <c r="AU146" s="18" t="s">
        <v>86</v>
      </c>
    </row>
    <row r="147" s="13" customFormat="1">
      <c r="A147" s="13"/>
      <c r="B147" s="192"/>
      <c r="C147" s="13"/>
      <c r="D147" s="184" t="s">
        <v>158</v>
      </c>
      <c r="E147" s="193" t="s">
        <v>1</v>
      </c>
      <c r="F147" s="194" t="s">
        <v>1171</v>
      </c>
      <c r="G147" s="13"/>
      <c r="H147" s="195">
        <v>57.600000000000001</v>
      </c>
      <c r="I147" s="196"/>
      <c r="J147" s="13"/>
      <c r="K147" s="13"/>
      <c r="L147" s="192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3" t="s">
        <v>158</v>
      </c>
      <c r="AU147" s="193" t="s">
        <v>86</v>
      </c>
      <c r="AV147" s="13" t="s">
        <v>86</v>
      </c>
      <c r="AW147" s="13" t="s">
        <v>32</v>
      </c>
      <c r="AX147" s="13" t="s">
        <v>84</v>
      </c>
      <c r="AY147" s="193" t="s">
        <v>127</v>
      </c>
    </row>
    <row r="148" s="2" customFormat="1" ht="16.5" customHeight="1">
      <c r="A148" s="37"/>
      <c r="B148" s="169"/>
      <c r="C148" s="170" t="s">
        <v>177</v>
      </c>
      <c r="D148" s="170" t="s">
        <v>128</v>
      </c>
      <c r="E148" s="171" t="s">
        <v>1172</v>
      </c>
      <c r="F148" s="172" t="s">
        <v>1173</v>
      </c>
      <c r="G148" s="173" t="s">
        <v>267</v>
      </c>
      <c r="H148" s="174">
        <v>3</v>
      </c>
      <c r="I148" s="175"/>
      <c r="J148" s="176">
        <f>ROUND(I148*H148,2)</f>
        <v>0</v>
      </c>
      <c r="K148" s="177"/>
      <c r="L148" s="38"/>
      <c r="M148" s="178" t="s">
        <v>1</v>
      </c>
      <c r="N148" s="179" t="s">
        <v>41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335</v>
      </c>
      <c r="AT148" s="182" t="s">
        <v>128</v>
      </c>
      <c r="AU148" s="182" t="s">
        <v>86</v>
      </c>
      <c r="AY148" s="18" t="s">
        <v>127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84</v>
      </c>
      <c r="BK148" s="183">
        <f>ROUND(I148*H148,2)</f>
        <v>0</v>
      </c>
      <c r="BL148" s="18" t="s">
        <v>335</v>
      </c>
      <c r="BM148" s="182" t="s">
        <v>1174</v>
      </c>
    </row>
    <row r="149" s="2" customFormat="1">
      <c r="A149" s="37"/>
      <c r="B149" s="38"/>
      <c r="C149" s="37"/>
      <c r="D149" s="184" t="s">
        <v>133</v>
      </c>
      <c r="E149" s="37"/>
      <c r="F149" s="185" t="s">
        <v>1175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133</v>
      </c>
      <c r="AU149" s="18" t="s">
        <v>86</v>
      </c>
    </row>
    <row r="150" s="2" customFormat="1" ht="24.15" customHeight="1">
      <c r="A150" s="37"/>
      <c r="B150" s="169"/>
      <c r="C150" s="219" t="s">
        <v>182</v>
      </c>
      <c r="D150" s="219" t="s">
        <v>344</v>
      </c>
      <c r="E150" s="220" t="s">
        <v>1176</v>
      </c>
      <c r="F150" s="221" t="s">
        <v>1177</v>
      </c>
      <c r="G150" s="222" t="s">
        <v>267</v>
      </c>
      <c r="H150" s="223">
        <v>3</v>
      </c>
      <c r="I150" s="224"/>
      <c r="J150" s="225">
        <f>ROUND(I150*H150,2)</f>
        <v>0</v>
      </c>
      <c r="K150" s="226"/>
      <c r="L150" s="227"/>
      <c r="M150" s="228" t="s">
        <v>1</v>
      </c>
      <c r="N150" s="229" t="s">
        <v>41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432</v>
      </c>
      <c r="AT150" s="182" t="s">
        <v>344</v>
      </c>
      <c r="AU150" s="182" t="s">
        <v>86</v>
      </c>
      <c r="AY150" s="18" t="s">
        <v>127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84</v>
      </c>
      <c r="BK150" s="183">
        <f>ROUND(I150*H150,2)</f>
        <v>0</v>
      </c>
      <c r="BL150" s="18" t="s">
        <v>335</v>
      </c>
      <c r="BM150" s="182" t="s">
        <v>1178</v>
      </c>
    </row>
    <row r="151" s="2" customFormat="1">
      <c r="A151" s="37"/>
      <c r="B151" s="38"/>
      <c r="C151" s="37"/>
      <c r="D151" s="184" t="s">
        <v>133</v>
      </c>
      <c r="E151" s="37"/>
      <c r="F151" s="185" t="s">
        <v>1177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133</v>
      </c>
      <c r="AU151" s="18" t="s">
        <v>86</v>
      </c>
    </row>
    <row r="152" s="2" customFormat="1" ht="16.5" customHeight="1">
      <c r="A152" s="37"/>
      <c r="B152" s="169"/>
      <c r="C152" s="170" t="s">
        <v>186</v>
      </c>
      <c r="D152" s="170" t="s">
        <v>128</v>
      </c>
      <c r="E152" s="171" t="s">
        <v>1179</v>
      </c>
      <c r="F152" s="172" t="s">
        <v>1180</v>
      </c>
      <c r="G152" s="173" t="s">
        <v>267</v>
      </c>
      <c r="H152" s="174">
        <v>1</v>
      </c>
      <c r="I152" s="175"/>
      <c r="J152" s="176">
        <f>ROUND(I152*H152,2)</f>
        <v>0</v>
      </c>
      <c r="K152" s="177"/>
      <c r="L152" s="38"/>
      <c r="M152" s="178" t="s">
        <v>1</v>
      </c>
      <c r="N152" s="179" t="s">
        <v>41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335</v>
      </c>
      <c r="AT152" s="182" t="s">
        <v>128</v>
      </c>
      <c r="AU152" s="182" t="s">
        <v>86</v>
      </c>
      <c r="AY152" s="18" t="s">
        <v>127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335</v>
      </c>
      <c r="BM152" s="182" t="s">
        <v>1181</v>
      </c>
    </row>
    <row r="153" s="2" customFormat="1">
      <c r="A153" s="37"/>
      <c r="B153" s="38"/>
      <c r="C153" s="37"/>
      <c r="D153" s="184" t="s">
        <v>133</v>
      </c>
      <c r="E153" s="37"/>
      <c r="F153" s="185" t="s">
        <v>1182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133</v>
      </c>
      <c r="AU153" s="18" t="s">
        <v>86</v>
      </c>
    </row>
    <row r="154" s="2" customFormat="1" ht="24.15" customHeight="1">
      <c r="A154" s="37"/>
      <c r="B154" s="169"/>
      <c r="C154" s="219" t="s">
        <v>193</v>
      </c>
      <c r="D154" s="219" t="s">
        <v>344</v>
      </c>
      <c r="E154" s="220" t="s">
        <v>1183</v>
      </c>
      <c r="F154" s="221" t="s">
        <v>1184</v>
      </c>
      <c r="G154" s="222" t="s">
        <v>267</v>
      </c>
      <c r="H154" s="223">
        <v>1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41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432</v>
      </c>
      <c r="AT154" s="182" t="s">
        <v>344</v>
      </c>
      <c r="AU154" s="182" t="s">
        <v>86</v>
      </c>
      <c r="AY154" s="18" t="s">
        <v>127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84</v>
      </c>
      <c r="BK154" s="183">
        <f>ROUND(I154*H154,2)</f>
        <v>0</v>
      </c>
      <c r="BL154" s="18" t="s">
        <v>335</v>
      </c>
      <c r="BM154" s="182" t="s">
        <v>1185</v>
      </c>
    </row>
    <row r="155" s="2" customFormat="1">
      <c r="A155" s="37"/>
      <c r="B155" s="38"/>
      <c r="C155" s="37"/>
      <c r="D155" s="184" t="s">
        <v>133</v>
      </c>
      <c r="E155" s="37"/>
      <c r="F155" s="185" t="s">
        <v>1184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133</v>
      </c>
      <c r="AU155" s="18" t="s">
        <v>86</v>
      </c>
    </row>
    <row r="156" s="2" customFormat="1" ht="24.15" customHeight="1">
      <c r="A156" s="37"/>
      <c r="B156" s="169"/>
      <c r="C156" s="170" t="s">
        <v>316</v>
      </c>
      <c r="D156" s="170" t="s">
        <v>128</v>
      </c>
      <c r="E156" s="171" t="s">
        <v>1186</v>
      </c>
      <c r="F156" s="172" t="s">
        <v>1187</v>
      </c>
      <c r="G156" s="173" t="s">
        <v>267</v>
      </c>
      <c r="H156" s="174">
        <v>1</v>
      </c>
      <c r="I156" s="175"/>
      <c r="J156" s="176">
        <f>ROUND(I156*H156,2)</f>
        <v>0</v>
      </c>
      <c r="K156" s="177"/>
      <c r="L156" s="38"/>
      <c r="M156" s="178" t="s">
        <v>1</v>
      </c>
      <c r="N156" s="179" t="s">
        <v>41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335</v>
      </c>
      <c r="AT156" s="182" t="s">
        <v>128</v>
      </c>
      <c r="AU156" s="182" t="s">
        <v>86</v>
      </c>
      <c r="AY156" s="18" t="s">
        <v>127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84</v>
      </c>
      <c r="BK156" s="183">
        <f>ROUND(I156*H156,2)</f>
        <v>0</v>
      </c>
      <c r="BL156" s="18" t="s">
        <v>335</v>
      </c>
      <c r="BM156" s="182" t="s">
        <v>1188</v>
      </c>
    </row>
    <row r="157" s="2" customFormat="1">
      <c r="A157" s="37"/>
      <c r="B157" s="38"/>
      <c r="C157" s="37"/>
      <c r="D157" s="184" t="s">
        <v>133</v>
      </c>
      <c r="E157" s="37"/>
      <c r="F157" s="185" t="s">
        <v>1189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133</v>
      </c>
      <c r="AU157" s="18" t="s">
        <v>86</v>
      </c>
    </row>
    <row r="158" s="2" customFormat="1" ht="24.15" customHeight="1">
      <c r="A158" s="37"/>
      <c r="B158" s="169"/>
      <c r="C158" s="170" t="s">
        <v>220</v>
      </c>
      <c r="D158" s="170" t="s">
        <v>128</v>
      </c>
      <c r="E158" s="171" t="s">
        <v>1190</v>
      </c>
      <c r="F158" s="172" t="s">
        <v>1191</v>
      </c>
      <c r="G158" s="173" t="s">
        <v>347</v>
      </c>
      <c r="H158" s="174">
        <v>0.094</v>
      </c>
      <c r="I158" s="175"/>
      <c r="J158" s="176">
        <f>ROUND(I158*H158,2)</f>
        <v>0</v>
      </c>
      <c r="K158" s="177"/>
      <c r="L158" s="38"/>
      <c r="M158" s="178" t="s">
        <v>1</v>
      </c>
      <c r="N158" s="179" t="s">
        <v>41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126</v>
      </c>
      <c r="AT158" s="182" t="s">
        <v>128</v>
      </c>
      <c r="AU158" s="182" t="s">
        <v>86</v>
      </c>
      <c r="AY158" s="18" t="s">
        <v>127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84</v>
      </c>
      <c r="BK158" s="183">
        <f>ROUND(I158*H158,2)</f>
        <v>0</v>
      </c>
      <c r="BL158" s="18" t="s">
        <v>126</v>
      </c>
      <c r="BM158" s="182" t="s">
        <v>1192</v>
      </c>
    </row>
    <row r="159" s="2" customFormat="1">
      <c r="A159" s="37"/>
      <c r="B159" s="38"/>
      <c r="C159" s="37"/>
      <c r="D159" s="184" t="s">
        <v>133</v>
      </c>
      <c r="E159" s="37"/>
      <c r="F159" s="185" t="s">
        <v>1193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133</v>
      </c>
      <c r="AU159" s="18" t="s">
        <v>86</v>
      </c>
    </row>
    <row r="160" s="12" customFormat="1" ht="25.92" customHeight="1">
      <c r="A160" s="12"/>
      <c r="B160" s="158"/>
      <c r="C160" s="12"/>
      <c r="D160" s="159" t="s">
        <v>75</v>
      </c>
      <c r="E160" s="160" t="s">
        <v>344</v>
      </c>
      <c r="F160" s="160" t="s">
        <v>1092</v>
      </c>
      <c r="G160" s="12"/>
      <c r="H160" s="12"/>
      <c r="I160" s="161"/>
      <c r="J160" s="162">
        <f>BK160</f>
        <v>0</v>
      </c>
      <c r="K160" s="12"/>
      <c r="L160" s="158"/>
      <c r="M160" s="163"/>
      <c r="N160" s="164"/>
      <c r="O160" s="164"/>
      <c r="P160" s="165">
        <f>P161+P176+P189</f>
        <v>0</v>
      </c>
      <c r="Q160" s="164"/>
      <c r="R160" s="165">
        <f>R161+R176+R189</f>
        <v>16.665251659999999</v>
      </c>
      <c r="S160" s="164"/>
      <c r="T160" s="166">
        <f>T161+T176+T189</f>
        <v>15.487499999999999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140</v>
      </c>
      <c r="AT160" s="167" t="s">
        <v>75</v>
      </c>
      <c r="AU160" s="167" t="s">
        <v>76</v>
      </c>
      <c r="AY160" s="159" t="s">
        <v>127</v>
      </c>
      <c r="BK160" s="168">
        <f>BK161+BK176+BK189</f>
        <v>0</v>
      </c>
    </row>
    <row r="161" s="12" customFormat="1" ht="22.8" customHeight="1">
      <c r="A161" s="12"/>
      <c r="B161" s="158"/>
      <c r="C161" s="12"/>
      <c r="D161" s="159" t="s">
        <v>75</v>
      </c>
      <c r="E161" s="190" t="s">
        <v>1194</v>
      </c>
      <c r="F161" s="190" t="s">
        <v>1195</v>
      </c>
      <c r="G161" s="12"/>
      <c r="H161" s="12"/>
      <c r="I161" s="161"/>
      <c r="J161" s="191">
        <f>BK161</f>
        <v>0</v>
      </c>
      <c r="K161" s="12"/>
      <c r="L161" s="158"/>
      <c r="M161" s="163"/>
      <c r="N161" s="164"/>
      <c r="O161" s="164"/>
      <c r="P161" s="165">
        <f>SUM(P162:P175)</f>
        <v>0</v>
      </c>
      <c r="Q161" s="164"/>
      <c r="R161" s="165">
        <f>SUM(R162:R175)</f>
        <v>0</v>
      </c>
      <c r="S161" s="164"/>
      <c r="T161" s="166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140</v>
      </c>
      <c r="AT161" s="167" t="s">
        <v>75</v>
      </c>
      <c r="AU161" s="167" t="s">
        <v>84</v>
      </c>
      <c r="AY161" s="159" t="s">
        <v>127</v>
      </c>
      <c r="BK161" s="168">
        <f>SUM(BK162:BK175)</f>
        <v>0</v>
      </c>
    </row>
    <row r="162" s="2" customFormat="1" ht="24.15" customHeight="1">
      <c r="A162" s="37"/>
      <c r="B162" s="169"/>
      <c r="C162" s="170" t="s">
        <v>8</v>
      </c>
      <c r="D162" s="170" t="s">
        <v>128</v>
      </c>
      <c r="E162" s="171" t="s">
        <v>1196</v>
      </c>
      <c r="F162" s="172" t="s">
        <v>1197</v>
      </c>
      <c r="G162" s="173" t="s">
        <v>267</v>
      </c>
      <c r="H162" s="174">
        <v>2</v>
      </c>
      <c r="I162" s="175"/>
      <c r="J162" s="176">
        <f>ROUND(I162*H162,2)</f>
        <v>0</v>
      </c>
      <c r="K162" s="177"/>
      <c r="L162" s="38"/>
      <c r="M162" s="178" t="s">
        <v>1</v>
      </c>
      <c r="N162" s="179" t="s">
        <v>41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631</v>
      </c>
      <c r="AT162" s="182" t="s">
        <v>128</v>
      </c>
      <c r="AU162" s="182" t="s">
        <v>86</v>
      </c>
      <c r="AY162" s="18" t="s">
        <v>127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84</v>
      </c>
      <c r="BK162" s="183">
        <f>ROUND(I162*H162,2)</f>
        <v>0</v>
      </c>
      <c r="BL162" s="18" t="s">
        <v>631</v>
      </c>
      <c r="BM162" s="182" t="s">
        <v>1198</v>
      </c>
    </row>
    <row r="163" s="2" customFormat="1">
      <c r="A163" s="37"/>
      <c r="B163" s="38"/>
      <c r="C163" s="37"/>
      <c r="D163" s="184" t="s">
        <v>133</v>
      </c>
      <c r="E163" s="37"/>
      <c r="F163" s="185" t="s">
        <v>1199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133</v>
      </c>
      <c r="AU163" s="18" t="s">
        <v>86</v>
      </c>
    </row>
    <row r="164" s="2" customFormat="1" ht="21.75" customHeight="1">
      <c r="A164" s="37"/>
      <c r="B164" s="169"/>
      <c r="C164" s="219" t="s">
        <v>335</v>
      </c>
      <c r="D164" s="219" t="s">
        <v>344</v>
      </c>
      <c r="E164" s="220" t="s">
        <v>1200</v>
      </c>
      <c r="F164" s="221" t="s">
        <v>1201</v>
      </c>
      <c r="G164" s="222" t="s">
        <v>267</v>
      </c>
      <c r="H164" s="223">
        <v>2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41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1123</v>
      </c>
      <c r="AT164" s="182" t="s">
        <v>344</v>
      </c>
      <c r="AU164" s="182" t="s">
        <v>86</v>
      </c>
      <c r="AY164" s="18" t="s">
        <v>127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84</v>
      </c>
      <c r="BK164" s="183">
        <f>ROUND(I164*H164,2)</f>
        <v>0</v>
      </c>
      <c r="BL164" s="18" t="s">
        <v>631</v>
      </c>
      <c r="BM164" s="182" t="s">
        <v>1202</v>
      </c>
    </row>
    <row r="165" s="2" customFormat="1">
      <c r="A165" s="37"/>
      <c r="B165" s="38"/>
      <c r="C165" s="37"/>
      <c r="D165" s="184" t="s">
        <v>133</v>
      </c>
      <c r="E165" s="37"/>
      <c r="F165" s="185" t="s">
        <v>1201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133</v>
      </c>
      <c r="AU165" s="18" t="s">
        <v>86</v>
      </c>
    </row>
    <row r="166" s="2" customFormat="1" ht="21.75" customHeight="1">
      <c r="A166" s="37"/>
      <c r="B166" s="169"/>
      <c r="C166" s="219" t="s">
        <v>343</v>
      </c>
      <c r="D166" s="219" t="s">
        <v>344</v>
      </c>
      <c r="E166" s="220" t="s">
        <v>1203</v>
      </c>
      <c r="F166" s="221" t="s">
        <v>1204</v>
      </c>
      <c r="G166" s="222" t="s">
        <v>267</v>
      </c>
      <c r="H166" s="223">
        <v>2</v>
      </c>
      <c r="I166" s="224"/>
      <c r="J166" s="225">
        <f>ROUND(I166*H166,2)</f>
        <v>0</v>
      </c>
      <c r="K166" s="226"/>
      <c r="L166" s="227"/>
      <c r="M166" s="228" t="s">
        <v>1</v>
      </c>
      <c r="N166" s="229" t="s">
        <v>41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1123</v>
      </c>
      <c r="AT166" s="182" t="s">
        <v>344</v>
      </c>
      <c r="AU166" s="182" t="s">
        <v>86</v>
      </c>
      <c r="AY166" s="18" t="s">
        <v>127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84</v>
      </c>
      <c r="BK166" s="183">
        <f>ROUND(I166*H166,2)</f>
        <v>0</v>
      </c>
      <c r="BL166" s="18" t="s">
        <v>631</v>
      </c>
      <c r="BM166" s="182" t="s">
        <v>1205</v>
      </c>
    </row>
    <row r="167" s="2" customFormat="1">
      <c r="A167" s="37"/>
      <c r="B167" s="38"/>
      <c r="C167" s="37"/>
      <c r="D167" s="184" t="s">
        <v>133</v>
      </c>
      <c r="E167" s="37"/>
      <c r="F167" s="185" t="s">
        <v>1204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133</v>
      </c>
      <c r="AU167" s="18" t="s">
        <v>86</v>
      </c>
    </row>
    <row r="168" s="2" customFormat="1" ht="21.75" customHeight="1">
      <c r="A168" s="37"/>
      <c r="B168" s="169"/>
      <c r="C168" s="170" t="s">
        <v>350</v>
      </c>
      <c r="D168" s="170" t="s">
        <v>128</v>
      </c>
      <c r="E168" s="171" t="s">
        <v>1206</v>
      </c>
      <c r="F168" s="172" t="s">
        <v>1207</v>
      </c>
      <c r="G168" s="173" t="s">
        <v>267</v>
      </c>
      <c r="H168" s="174">
        <v>2</v>
      </c>
      <c r="I168" s="175"/>
      <c r="J168" s="176">
        <f>ROUND(I168*H168,2)</f>
        <v>0</v>
      </c>
      <c r="K168" s="177"/>
      <c r="L168" s="38"/>
      <c r="M168" s="178" t="s">
        <v>1</v>
      </c>
      <c r="N168" s="179" t="s">
        <v>41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631</v>
      </c>
      <c r="AT168" s="182" t="s">
        <v>128</v>
      </c>
      <c r="AU168" s="182" t="s">
        <v>86</v>
      </c>
      <c r="AY168" s="18" t="s">
        <v>127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84</v>
      </c>
      <c r="BK168" s="183">
        <f>ROUND(I168*H168,2)</f>
        <v>0</v>
      </c>
      <c r="BL168" s="18" t="s">
        <v>631</v>
      </c>
      <c r="BM168" s="182" t="s">
        <v>1208</v>
      </c>
    </row>
    <row r="169" s="2" customFormat="1">
      <c r="A169" s="37"/>
      <c r="B169" s="38"/>
      <c r="C169" s="37"/>
      <c r="D169" s="184" t="s">
        <v>133</v>
      </c>
      <c r="E169" s="37"/>
      <c r="F169" s="185" t="s">
        <v>1209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133</v>
      </c>
      <c r="AU169" s="18" t="s">
        <v>86</v>
      </c>
    </row>
    <row r="170" s="2" customFormat="1" ht="21.75" customHeight="1">
      <c r="A170" s="37"/>
      <c r="B170" s="169"/>
      <c r="C170" s="219" t="s">
        <v>358</v>
      </c>
      <c r="D170" s="219" t="s">
        <v>344</v>
      </c>
      <c r="E170" s="220" t="s">
        <v>1210</v>
      </c>
      <c r="F170" s="221" t="s">
        <v>1211</v>
      </c>
      <c r="G170" s="222" t="s">
        <v>267</v>
      </c>
      <c r="H170" s="223">
        <v>2</v>
      </c>
      <c r="I170" s="224"/>
      <c r="J170" s="225">
        <f>ROUND(I170*H170,2)</f>
        <v>0</v>
      </c>
      <c r="K170" s="226"/>
      <c r="L170" s="227"/>
      <c r="M170" s="228" t="s">
        <v>1</v>
      </c>
      <c r="N170" s="229" t="s">
        <v>41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1123</v>
      </c>
      <c r="AT170" s="182" t="s">
        <v>344</v>
      </c>
      <c r="AU170" s="182" t="s">
        <v>86</v>
      </c>
      <c r="AY170" s="18" t="s">
        <v>127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84</v>
      </c>
      <c r="BK170" s="183">
        <f>ROUND(I170*H170,2)</f>
        <v>0</v>
      </c>
      <c r="BL170" s="18" t="s">
        <v>631</v>
      </c>
      <c r="BM170" s="182" t="s">
        <v>1212</v>
      </c>
    </row>
    <row r="171" s="2" customFormat="1">
      <c r="A171" s="37"/>
      <c r="B171" s="38"/>
      <c r="C171" s="37"/>
      <c r="D171" s="184" t="s">
        <v>133</v>
      </c>
      <c r="E171" s="37"/>
      <c r="F171" s="185" t="s">
        <v>1211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133</v>
      </c>
      <c r="AU171" s="18" t="s">
        <v>86</v>
      </c>
    </row>
    <row r="172" s="2" customFormat="1" ht="24.15" customHeight="1">
      <c r="A172" s="37"/>
      <c r="B172" s="169"/>
      <c r="C172" s="170" t="s">
        <v>365</v>
      </c>
      <c r="D172" s="170" t="s">
        <v>128</v>
      </c>
      <c r="E172" s="171" t="s">
        <v>1213</v>
      </c>
      <c r="F172" s="172" t="s">
        <v>1214</v>
      </c>
      <c r="G172" s="173" t="s">
        <v>267</v>
      </c>
      <c r="H172" s="174">
        <v>2</v>
      </c>
      <c r="I172" s="175"/>
      <c r="J172" s="176">
        <f>ROUND(I172*H172,2)</f>
        <v>0</v>
      </c>
      <c r="K172" s="177"/>
      <c r="L172" s="38"/>
      <c r="M172" s="178" t="s">
        <v>1</v>
      </c>
      <c r="N172" s="179" t="s">
        <v>41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631</v>
      </c>
      <c r="AT172" s="182" t="s">
        <v>128</v>
      </c>
      <c r="AU172" s="182" t="s">
        <v>86</v>
      </c>
      <c r="AY172" s="18" t="s">
        <v>127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84</v>
      </c>
      <c r="BK172" s="183">
        <f>ROUND(I172*H172,2)</f>
        <v>0</v>
      </c>
      <c r="BL172" s="18" t="s">
        <v>631</v>
      </c>
      <c r="BM172" s="182" t="s">
        <v>1215</v>
      </c>
    </row>
    <row r="173" s="2" customFormat="1">
      <c r="A173" s="37"/>
      <c r="B173" s="38"/>
      <c r="C173" s="37"/>
      <c r="D173" s="184" t="s">
        <v>133</v>
      </c>
      <c r="E173" s="37"/>
      <c r="F173" s="185" t="s">
        <v>1216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133</v>
      </c>
      <c r="AU173" s="18" t="s">
        <v>86</v>
      </c>
    </row>
    <row r="174" s="2" customFormat="1" ht="21.75" customHeight="1">
      <c r="A174" s="37"/>
      <c r="B174" s="169"/>
      <c r="C174" s="219" t="s">
        <v>7</v>
      </c>
      <c r="D174" s="219" t="s">
        <v>344</v>
      </c>
      <c r="E174" s="220" t="s">
        <v>1217</v>
      </c>
      <c r="F174" s="221" t="s">
        <v>1218</v>
      </c>
      <c r="G174" s="222" t="s">
        <v>267</v>
      </c>
      <c r="H174" s="223">
        <v>2</v>
      </c>
      <c r="I174" s="224"/>
      <c r="J174" s="225">
        <f>ROUND(I174*H174,2)</f>
        <v>0</v>
      </c>
      <c r="K174" s="226"/>
      <c r="L174" s="227"/>
      <c r="M174" s="228" t="s">
        <v>1</v>
      </c>
      <c r="N174" s="229" t="s">
        <v>41</v>
      </c>
      <c r="O174" s="76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1123</v>
      </c>
      <c r="AT174" s="182" t="s">
        <v>344</v>
      </c>
      <c r="AU174" s="182" t="s">
        <v>86</v>
      </c>
      <c r="AY174" s="18" t="s">
        <v>127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84</v>
      </c>
      <c r="BK174" s="183">
        <f>ROUND(I174*H174,2)</f>
        <v>0</v>
      </c>
      <c r="BL174" s="18" t="s">
        <v>631</v>
      </c>
      <c r="BM174" s="182" t="s">
        <v>1219</v>
      </c>
    </row>
    <row r="175" s="2" customFormat="1">
      <c r="A175" s="37"/>
      <c r="B175" s="38"/>
      <c r="C175" s="37"/>
      <c r="D175" s="184" t="s">
        <v>133</v>
      </c>
      <c r="E175" s="37"/>
      <c r="F175" s="185" t="s">
        <v>1218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133</v>
      </c>
      <c r="AU175" s="18" t="s">
        <v>86</v>
      </c>
    </row>
    <row r="176" s="12" customFormat="1" ht="22.8" customHeight="1">
      <c r="A176" s="12"/>
      <c r="B176" s="158"/>
      <c r="C176" s="12"/>
      <c r="D176" s="159" t="s">
        <v>75</v>
      </c>
      <c r="E176" s="190" t="s">
        <v>1093</v>
      </c>
      <c r="F176" s="190" t="s">
        <v>1094</v>
      </c>
      <c r="G176" s="12"/>
      <c r="H176" s="12"/>
      <c r="I176" s="161"/>
      <c r="J176" s="191">
        <f>BK176</f>
        <v>0</v>
      </c>
      <c r="K176" s="12"/>
      <c r="L176" s="158"/>
      <c r="M176" s="163"/>
      <c r="N176" s="164"/>
      <c r="O176" s="164"/>
      <c r="P176" s="165">
        <f>SUM(P177:P188)</f>
        <v>0</v>
      </c>
      <c r="Q176" s="164"/>
      <c r="R176" s="165">
        <f>SUM(R177:R188)</f>
        <v>0.01303</v>
      </c>
      <c r="S176" s="164"/>
      <c r="T176" s="166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140</v>
      </c>
      <c r="AT176" s="167" t="s">
        <v>75</v>
      </c>
      <c r="AU176" s="167" t="s">
        <v>84</v>
      </c>
      <c r="AY176" s="159" t="s">
        <v>127</v>
      </c>
      <c r="BK176" s="168">
        <f>SUM(BK177:BK188)</f>
        <v>0</v>
      </c>
    </row>
    <row r="177" s="2" customFormat="1" ht="16.5" customHeight="1">
      <c r="A177" s="37"/>
      <c r="B177" s="169"/>
      <c r="C177" s="170" t="s">
        <v>374</v>
      </c>
      <c r="D177" s="170" t="s">
        <v>128</v>
      </c>
      <c r="E177" s="171" t="s">
        <v>1220</v>
      </c>
      <c r="F177" s="172" t="s">
        <v>1221</v>
      </c>
      <c r="G177" s="173" t="s">
        <v>319</v>
      </c>
      <c r="H177" s="174">
        <v>50</v>
      </c>
      <c r="I177" s="175"/>
      <c r="J177" s="176">
        <f>ROUND(I177*H177,2)</f>
        <v>0</v>
      </c>
      <c r="K177" s="177"/>
      <c r="L177" s="38"/>
      <c r="M177" s="178" t="s">
        <v>1</v>
      </c>
      <c r="N177" s="179" t="s">
        <v>41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631</v>
      </c>
      <c r="AT177" s="182" t="s">
        <v>128</v>
      </c>
      <c r="AU177" s="182" t="s">
        <v>86</v>
      </c>
      <c r="AY177" s="18" t="s">
        <v>127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84</v>
      </c>
      <c r="BK177" s="183">
        <f>ROUND(I177*H177,2)</f>
        <v>0</v>
      </c>
      <c r="BL177" s="18" t="s">
        <v>631</v>
      </c>
      <c r="BM177" s="182" t="s">
        <v>1222</v>
      </c>
    </row>
    <row r="178" s="2" customFormat="1">
      <c r="A178" s="37"/>
      <c r="B178" s="38"/>
      <c r="C178" s="37"/>
      <c r="D178" s="184" t="s">
        <v>133</v>
      </c>
      <c r="E178" s="37"/>
      <c r="F178" s="185" t="s">
        <v>1223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133</v>
      </c>
      <c r="AU178" s="18" t="s">
        <v>86</v>
      </c>
    </row>
    <row r="179" s="2" customFormat="1" ht="24.15" customHeight="1">
      <c r="A179" s="37"/>
      <c r="B179" s="169"/>
      <c r="C179" s="219" t="s">
        <v>379</v>
      </c>
      <c r="D179" s="219" t="s">
        <v>344</v>
      </c>
      <c r="E179" s="220" t="s">
        <v>1224</v>
      </c>
      <c r="F179" s="221" t="s">
        <v>1225</v>
      </c>
      <c r="G179" s="222" t="s">
        <v>319</v>
      </c>
      <c r="H179" s="223">
        <v>50</v>
      </c>
      <c r="I179" s="224"/>
      <c r="J179" s="225">
        <f>ROUND(I179*H179,2)</f>
        <v>0</v>
      </c>
      <c r="K179" s="226"/>
      <c r="L179" s="227"/>
      <c r="M179" s="228" t="s">
        <v>1</v>
      </c>
      <c r="N179" s="229" t="s">
        <v>41</v>
      </c>
      <c r="O179" s="76"/>
      <c r="P179" s="180">
        <f>O179*H179</f>
        <v>0</v>
      </c>
      <c r="Q179" s="180">
        <v>0.00025999999999999998</v>
      </c>
      <c r="R179" s="180">
        <f>Q179*H179</f>
        <v>0.012999999999999999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1101</v>
      </c>
      <c r="AT179" s="182" t="s">
        <v>344</v>
      </c>
      <c r="AU179" s="182" t="s">
        <v>86</v>
      </c>
      <c r="AY179" s="18" t="s">
        <v>127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84</v>
      </c>
      <c r="BK179" s="183">
        <f>ROUND(I179*H179,2)</f>
        <v>0</v>
      </c>
      <c r="BL179" s="18" t="s">
        <v>1101</v>
      </c>
      <c r="BM179" s="182" t="s">
        <v>1226</v>
      </c>
    </row>
    <row r="180" s="2" customFormat="1">
      <c r="A180" s="37"/>
      <c r="B180" s="38"/>
      <c r="C180" s="37"/>
      <c r="D180" s="184" t="s">
        <v>133</v>
      </c>
      <c r="E180" s="37"/>
      <c r="F180" s="185" t="s">
        <v>1225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133</v>
      </c>
      <c r="AU180" s="18" t="s">
        <v>86</v>
      </c>
    </row>
    <row r="181" s="2" customFormat="1" ht="16.5" customHeight="1">
      <c r="A181" s="37"/>
      <c r="B181" s="169"/>
      <c r="C181" s="170" t="s">
        <v>385</v>
      </c>
      <c r="D181" s="170" t="s">
        <v>128</v>
      </c>
      <c r="E181" s="171" t="s">
        <v>1227</v>
      </c>
      <c r="F181" s="172" t="s">
        <v>1228</v>
      </c>
      <c r="G181" s="173" t="s">
        <v>267</v>
      </c>
      <c r="H181" s="174">
        <v>3</v>
      </c>
      <c r="I181" s="175"/>
      <c r="J181" s="176">
        <f>ROUND(I181*H181,2)</f>
        <v>0</v>
      </c>
      <c r="K181" s="177"/>
      <c r="L181" s="38"/>
      <c r="M181" s="178" t="s">
        <v>1</v>
      </c>
      <c r="N181" s="179" t="s">
        <v>41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631</v>
      </c>
      <c r="AT181" s="182" t="s">
        <v>128</v>
      </c>
      <c r="AU181" s="182" t="s">
        <v>86</v>
      </c>
      <c r="AY181" s="18" t="s">
        <v>127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84</v>
      </c>
      <c r="BK181" s="183">
        <f>ROUND(I181*H181,2)</f>
        <v>0</v>
      </c>
      <c r="BL181" s="18" t="s">
        <v>631</v>
      </c>
      <c r="BM181" s="182" t="s">
        <v>1229</v>
      </c>
    </row>
    <row r="182" s="2" customFormat="1">
      <c r="A182" s="37"/>
      <c r="B182" s="38"/>
      <c r="C182" s="37"/>
      <c r="D182" s="184" t="s">
        <v>133</v>
      </c>
      <c r="E182" s="37"/>
      <c r="F182" s="185" t="s">
        <v>1230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133</v>
      </c>
      <c r="AU182" s="18" t="s">
        <v>86</v>
      </c>
    </row>
    <row r="183" s="2" customFormat="1" ht="16.5" customHeight="1">
      <c r="A183" s="37"/>
      <c r="B183" s="169"/>
      <c r="C183" s="219" t="s">
        <v>391</v>
      </c>
      <c r="D183" s="219" t="s">
        <v>344</v>
      </c>
      <c r="E183" s="220" t="s">
        <v>1231</v>
      </c>
      <c r="F183" s="221" t="s">
        <v>1232</v>
      </c>
      <c r="G183" s="222" t="s">
        <v>267</v>
      </c>
      <c r="H183" s="223">
        <v>1</v>
      </c>
      <c r="I183" s="224"/>
      <c r="J183" s="225">
        <f>ROUND(I183*H183,2)</f>
        <v>0</v>
      </c>
      <c r="K183" s="226"/>
      <c r="L183" s="227"/>
      <c r="M183" s="228" t="s">
        <v>1</v>
      </c>
      <c r="N183" s="229" t="s">
        <v>41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1123</v>
      </c>
      <c r="AT183" s="182" t="s">
        <v>344</v>
      </c>
      <c r="AU183" s="182" t="s">
        <v>86</v>
      </c>
      <c r="AY183" s="18" t="s">
        <v>127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84</v>
      </c>
      <c r="BK183" s="183">
        <f>ROUND(I183*H183,2)</f>
        <v>0</v>
      </c>
      <c r="BL183" s="18" t="s">
        <v>631</v>
      </c>
      <c r="BM183" s="182" t="s">
        <v>1233</v>
      </c>
    </row>
    <row r="184" s="2" customFormat="1">
      <c r="A184" s="37"/>
      <c r="B184" s="38"/>
      <c r="C184" s="37"/>
      <c r="D184" s="184" t="s">
        <v>133</v>
      </c>
      <c r="E184" s="37"/>
      <c r="F184" s="185" t="s">
        <v>1232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133</v>
      </c>
      <c r="AU184" s="18" t="s">
        <v>86</v>
      </c>
    </row>
    <row r="185" s="2" customFormat="1" ht="21.75" customHeight="1">
      <c r="A185" s="37"/>
      <c r="B185" s="169"/>
      <c r="C185" s="219" t="s">
        <v>397</v>
      </c>
      <c r="D185" s="219" t="s">
        <v>344</v>
      </c>
      <c r="E185" s="220" t="s">
        <v>1234</v>
      </c>
      <c r="F185" s="221" t="s">
        <v>1235</v>
      </c>
      <c r="G185" s="222" t="s">
        <v>267</v>
      </c>
      <c r="H185" s="223">
        <v>2</v>
      </c>
      <c r="I185" s="224"/>
      <c r="J185" s="225">
        <f>ROUND(I185*H185,2)</f>
        <v>0</v>
      </c>
      <c r="K185" s="226"/>
      <c r="L185" s="227"/>
      <c r="M185" s="228" t="s">
        <v>1</v>
      </c>
      <c r="N185" s="229" t="s">
        <v>41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1123</v>
      </c>
      <c r="AT185" s="182" t="s">
        <v>344</v>
      </c>
      <c r="AU185" s="182" t="s">
        <v>86</v>
      </c>
      <c r="AY185" s="18" t="s">
        <v>127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84</v>
      </c>
      <c r="BK185" s="183">
        <f>ROUND(I185*H185,2)</f>
        <v>0</v>
      </c>
      <c r="BL185" s="18" t="s">
        <v>631</v>
      </c>
      <c r="BM185" s="182" t="s">
        <v>1236</v>
      </c>
    </row>
    <row r="186" s="2" customFormat="1">
      <c r="A186" s="37"/>
      <c r="B186" s="38"/>
      <c r="C186" s="37"/>
      <c r="D186" s="184" t="s">
        <v>133</v>
      </c>
      <c r="E186" s="37"/>
      <c r="F186" s="185" t="s">
        <v>1235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133</v>
      </c>
      <c r="AU186" s="18" t="s">
        <v>86</v>
      </c>
    </row>
    <row r="187" s="2" customFormat="1" ht="16.5" customHeight="1">
      <c r="A187" s="37"/>
      <c r="B187" s="169"/>
      <c r="C187" s="219" t="s">
        <v>403</v>
      </c>
      <c r="D187" s="219" t="s">
        <v>344</v>
      </c>
      <c r="E187" s="220" t="s">
        <v>1237</v>
      </c>
      <c r="F187" s="221" t="s">
        <v>1238</v>
      </c>
      <c r="G187" s="222" t="s">
        <v>267</v>
      </c>
      <c r="H187" s="223">
        <v>3</v>
      </c>
      <c r="I187" s="224"/>
      <c r="J187" s="225">
        <f>ROUND(I187*H187,2)</f>
        <v>0</v>
      </c>
      <c r="K187" s="226"/>
      <c r="L187" s="227"/>
      <c r="M187" s="228" t="s">
        <v>1</v>
      </c>
      <c r="N187" s="229" t="s">
        <v>41</v>
      </c>
      <c r="O187" s="76"/>
      <c r="P187" s="180">
        <f>O187*H187</f>
        <v>0</v>
      </c>
      <c r="Q187" s="180">
        <v>1.0000000000000001E-05</v>
      </c>
      <c r="R187" s="180">
        <f>Q187*H187</f>
        <v>3.0000000000000004E-05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1123</v>
      </c>
      <c r="AT187" s="182" t="s">
        <v>344</v>
      </c>
      <c r="AU187" s="182" t="s">
        <v>86</v>
      </c>
      <c r="AY187" s="18" t="s">
        <v>127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84</v>
      </c>
      <c r="BK187" s="183">
        <f>ROUND(I187*H187,2)</f>
        <v>0</v>
      </c>
      <c r="BL187" s="18" t="s">
        <v>631</v>
      </c>
      <c r="BM187" s="182" t="s">
        <v>1239</v>
      </c>
    </row>
    <row r="188" s="2" customFormat="1">
      <c r="A188" s="37"/>
      <c r="B188" s="38"/>
      <c r="C188" s="37"/>
      <c r="D188" s="184" t="s">
        <v>133</v>
      </c>
      <c r="E188" s="37"/>
      <c r="F188" s="185" t="s">
        <v>1238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133</v>
      </c>
      <c r="AU188" s="18" t="s">
        <v>86</v>
      </c>
    </row>
    <row r="189" s="12" customFormat="1" ht="22.8" customHeight="1">
      <c r="A189" s="12"/>
      <c r="B189" s="158"/>
      <c r="C189" s="12"/>
      <c r="D189" s="159" t="s">
        <v>75</v>
      </c>
      <c r="E189" s="190" t="s">
        <v>1107</v>
      </c>
      <c r="F189" s="190" t="s">
        <v>1108</v>
      </c>
      <c r="G189" s="12"/>
      <c r="H189" s="12"/>
      <c r="I189" s="161"/>
      <c r="J189" s="191">
        <f>BK189</f>
        <v>0</v>
      </c>
      <c r="K189" s="12"/>
      <c r="L189" s="158"/>
      <c r="M189" s="163"/>
      <c r="N189" s="164"/>
      <c r="O189" s="164"/>
      <c r="P189" s="165">
        <f>SUM(P190:P234)</f>
        <v>0</v>
      </c>
      <c r="Q189" s="164"/>
      <c r="R189" s="165">
        <f>SUM(R190:R234)</f>
        <v>16.652221659999999</v>
      </c>
      <c r="S189" s="164"/>
      <c r="T189" s="166">
        <f>SUM(T190:T234)</f>
        <v>15.487499999999999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140</v>
      </c>
      <c r="AT189" s="167" t="s">
        <v>75</v>
      </c>
      <c r="AU189" s="167" t="s">
        <v>84</v>
      </c>
      <c r="AY189" s="159" t="s">
        <v>127</v>
      </c>
      <c r="BK189" s="168">
        <f>SUM(BK190:BK234)</f>
        <v>0</v>
      </c>
    </row>
    <row r="190" s="2" customFormat="1" ht="21.75" customHeight="1">
      <c r="A190" s="37"/>
      <c r="B190" s="169"/>
      <c r="C190" s="170" t="s">
        <v>409</v>
      </c>
      <c r="D190" s="170" t="s">
        <v>128</v>
      </c>
      <c r="E190" s="171" t="s">
        <v>1240</v>
      </c>
      <c r="F190" s="172" t="s">
        <v>1241</v>
      </c>
      <c r="G190" s="173" t="s">
        <v>1242</v>
      </c>
      <c r="H190" s="174">
        <v>0.29999999999999999</v>
      </c>
      <c r="I190" s="175"/>
      <c r="J190" s="176">
        <f>ROUND(I190*H190,2)</f>
        <v>0</v>
      </c>
      <c r="K190" s="177"/>
      <c r="L190" s="38"/>
      <c r="M190" s="178" t="s">
        <v>1</v>
      </c>
      <c r="N190" s="179" t="s">
        <v>41</v>
      </c>
      <c r="O190" s="76"/>
      <c r="P190" s="180">
        <f>O190*H190</f>
        <v>0</v>
      </c>
      <c r="Q190" s="180">
        <v>0.0099000000000000008</v>
      </c>
      <c r="R190" s="180">
        <f>Q190*H190</f>
        <v>0.00297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631</v>
      </c>
      <c r="AT190" s="182" t="s">
        <v>128</v>
      </c>
      <c r="AU190" s="182" t="s">
        <v>86</v>
      </c>
      <c r="AY190" s="18" t="s">
        <v>127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84</v>
      </c>
      <c r="BK190" s="183">
        <f>ROUND(I190*H190,2)</f>
        <v>0</v>
      </c>
      <c r="BL190" s="18" t="s">
        <v>631</v>
      </c>
      <c r="BM190" s="182" t="s">
        <v>1243</v>
      </c>
    </row>
    <row r="191" s="2" customFormat="1">
      <c r="A191" s="37"/>
      <c r="B191" s="38"/>
      <c r="C191" s="37"/>
      <c r="D191" s="184" t="s">
        <v>133</v>
      </c>
      <c r="E191" s="37"/>
      <c r="F191" s="185" t="s">
        <v>1244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133</v>
      </c>
      <c r="AU191" s="18" t="s">
        <v>86</v>
      </c>
    </row>
    <row r="192" s="13" customFormat="1">
      <c r="A192" s="13"/>
      <c r="B192" s="192"/>
      <c r="C192" s="13"/>
      <c r="D192" s="184" t="s">
        <v>158</v>
      </c>
      <c r="E192" s="193" t="s">
        <v>1</v>
      </c>
      <c r="F192" s="194" t="s">
        <v>1245</v>
      </c>
      <c r="G192" s="13"/>
      <c r="H192" s="195">
        <v>0.29999999999999999</v>
      </c>
      <c r="I192" s="196"/>
      <c r="J192" s="13"/>
      <c r="K192" s="13"/>
      <c r="L192" s="192"/>
      <c r="M192" s="197"/>
      <c r="N192" s="198"/>
      <c r="O192" s="198"/>
      <c r="P192" s="198"/>
      <c r="Q192" s="198"/>
      <c r="R192" s="198"/>
      <c r="S192" s="198"/>
      <c r="T192" s="19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3" t="s">
        <v>158</v>
      </c>
      <c r="AU192" s="193" t="s">
        <v>86</v>
      </c>
      <c r="AV192" s="13" t="s">
        <v>86</v>
      </c>
      <c r="AW192" s="13" t="s">
        <v>32</v>
      </c>
      <c r="AX192" s="13" t="s">
        <v>84</v>
      </c>
      <c r="AY192" s="193" t="s">
        <v>127</v>
      </c>
    </row>
    <row r="193" s="2" customFormat="1" ht="24.15" customHeight="1">
      <c r="A193" s="37"/>
      <c r="B193" s="169"/>
      <c r="C193" s="170" t="s">
        <v>415</v>
      </c>
      <c r="D193" s="170" t="s">
        <v>128</v>
      </c>
      <c r="E193" s="171" t="s">
        <v>1246</v>
      </c>
      <c r="F193" s="172" t="s">
        <v>1247</v>
      </c>
      <c r="G193" s="173" t="s">
        <v>338</v>
      </c>
      <c r="H193" s="174">
        <v>12</v>
      </c>
      <c r="I193" s="175"/>
      <c r="J193" s="176">
        <f>ROUND(I193*H193,2)</f>
        <v>0</v>
      </c>
      <c r="K193" s="177"/>
      <c r="L193" s="38"/>
      <c r="M193" s="178" t="s">
        <v>1</v>
      </c>
      <c r="N193" s="179" t="s">
        <v>41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631</v>
      </c>
      <c r="AT193" s="182" t="s">
        <v>128</v>
      </c>
      <c r="AU193" s="182" t="s">
        <v>86</v>
      </c>
      <c r="AY193" s="18" t="s">
        <v>127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84</v>
      </c>
      <c r="BK193" s="183">
        <f>ROUND(I193*H193,2)</f>
        <v>0</v>
      </c>
      <c r="BL193" s="18" t="s">
        <v>631</v>
      </c>
      <c r="BM193" s="182" t="s">
        <v>1248</v>
      </c>
    </row>
    <row r="194" s="2" customFormat="1">
      <c r="A194" s="37"/>
      <c r="B194" s="38"/>
      <c r="C194" s="37"/>
      <c r="D194" s="184" t="s">
        <v>133</v>
      </c>
      <c r="E194" s="37"/>
      <c r="F194" s="185" t="s">
        <v>1249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133</v>
      </c>
      <c r="AU194" s="18" t="s">
        <v>86</v>
      </c>
    </row>
    <row r="195" s="13" customFormat="1">
      <c r="A195" s="13"/>
      <c r="B195" s="192"/>
      <c r="C195" s="13"/>
      <c r="D195" s="184" t="s">
        <v>158</v>
      </c>
      <c r="E195" s="193" t="s">
        <v>1</v>
      </c>
      <c r="F195" s="194" t="s">
        <v>1250</v>
      </c>
      <c r="G195" s="13"/>
      <c r="H195" s="195">
        <v>12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158</v>
      </c>
      <c r="AU195" s="193" t="s">
        <v>86</v>
      </c>
      <c r="AV195" s="13" t="s">
        <v>86</v>
      </c>
      <c r="AW195" s="13" t="s">
        <v>32</v>
      </c>
      <c r="AX195" s="13" t="s">
        <v>84</v>
      </c>
      <c r="AY195" s="193" t="s">
        <v>127</v>
      </c>
    </row>
    <row r="196" s="2" customFormat="1" ht="24.15" customHeight="1">
      <c r="A196" s="37"/>
      <c r="B196" s="169"/>
      <c r="C196" s="170" t="s">
        <v>200</v>
      </c>
      <c r="D196" s="170" t="s">
        <v>128</v>
      </c>
      <c r="E196" s="171" t="s">
        <v>1109</v>
      </c>
      <c r="F196" s="172" t="s">
        <v>1110</v>
      </c>
      <c r="G196" s="173" t="s">
        <v>319</v>
      </c>
      <c r="H196" s="174">
        <v>37</v>
      </c>
      <c r="I196" s="175"/>
      <c r="J196" s="176">
        <f>ROUND(I196*H196,2)</f>
        <v>0</v>
      </c>
      <c r="K196" s="177"/>
      <c r="L196" s="38"/>
      <c r="M196" s="178" t="s">
        <v>1</v>
      </c>
      <c r="N196" s="179" t="s">
        <v>41</v>
      </c>
      <c r="O196" s="76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631</v>
      </c>
      <c r="AT196" s="182" t="s">
        <v>128</v>
      </c>
      <c r="AU196" s="182" t="s">
        <v>86</v>
      </c>
      <c r="AY196" s="18" t="s">
        <v>127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84</v>
      </c>
      <c r="BK196" s="183">
        <f>ROUND(I196*H196,2)</f>
        <v>0</v>
      </c>
      <c r="BL196" s="18" t="s">
        <v>631</v>
      </c>
      <c r="BM196" s="182" t="s">
        <v>1251</v>
      </c>
    </row>
    <row r="197" s="2" customFormat="1">
      <c r="A197" s="37"/>
      <c r="B197" s="38"/>
      <c r="C197" s="37"/>
      <c r="D197" s="184" t="s">
        <v>133</v>
      </c>
      <c r="E197" s="37"/>
      <c r="F197" s="185" t="s">
        <v>1112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133</v>
      </c>
      <c r="AU197" s="18" t="s">
        <v>86</v>
      </c>
    </row>
    <row r="198" s="2" customFormat="1" ht="24.15" customHeight="1">
      <c r="A198" s="37"/>
      <c r="B198" s="169"/>
      <c r="C198" s="170" t="s">
        <v>425</v>
      </c>
      <c r="D198" s="170" t="s">
        <v>128</v>
      </c>
      <c r="E198" s="171" t="s">
        <v>1252</v>
      </c>
      <c r="F198" s="172" t="s">
        <v>1253</v>
      </c>
      <c r="G198" s="173" t="s">
        <v>338</v>
      </c>
      <c r="H198" s="174">
        <v>12</v>
      </c>
      <c r="I198" s="175"/>
      <c r="J198" s="176">
        <f>ROUND(I198*H198,2)</f>
        <v>0</v>
      </c>
      <c r="K198" s="177"/>
      <c r="L198" s="38"/>
      <c r="M198" s="178" t="s">
        <v>1</v>
      </c>
      <c r="N198" s="179" t="s">
        <v>41</v>
      </c>
      <c r="O198" s="76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631</v>
      </c>
      <c r="AT198" s="182" t="s">
        <v>128</v>
      </c>
      <c r="AU198" s="182" t="s">
        <v>86</v>
      </c>
      <c r="AY198" s="18" t="s">
        <v>127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84</v>
      </c>
      <c r="BK198" s="183">
        <f>ROUND(I198*H198,2)</f>
        <v>0</v>
      </c>
      <c r="BL198" s="18" t="s">
        <v>631</v>
      </c>
      <c r="BM198" s="182" t="s">
        <v>1254</v>
      </c>
    </row>
    <row r="199" s="2" customFormat="1">
      <c r="A199" s="37"/>
      <c r="B199" s="38"/>
      <c r="C199" s="37"/>
      <c r="D199" s="184" t="s">
        <v>133</v>
      </c>
      <c r="E199" s="37"/>
      <c r="F199" s="185" t="s">
        <v>1255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133</v>
      </c>
      <c r="AU199" s="18" t="s">
        <v>86</v>
      </c>
    </row>
    <row r="200" s="13" customFormat="1">
      <c r="A200" s="13"/>
      <c r="B200" s="192"/>
      <c r="C200" s="13"/>
      <c r="D200" s="184" t="s">
        <v>158</v>
      </c>
      <c r="E200" s="193" t="s">
        <v>1</v>
      </c>
      <c r="F200" s="194" t="s">
        <v>1250</v>
      </c>
      <c r="G200" s="13"/>
      <c r="H200" s="195">
        <v>12</v>
      </c>
      <c r="I200" s="196"/>
      <c r="J200" s="13"/>
      <c r="K200" s="13"/>
      <c r="L200" s="192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158</v>
      </c>
      <c r="AU200" s="193" t="s">
        <v>86</v>
      </c>
      <c r="AV200" s="13" t="s">
        <v>86</v>
      </c>
      <c r="AW200" s="13" t="s">
        <v>32</v>
      </c>
      <c r="AX200" s="13" t="s">
        <v>84</v>
      </c>
      <c r="AY200" s="193" t="s">
        <v>127</v>
      </c>
    </row>
    <row r="201" s="2" customFormat="1" ht="24.15" customHeight="1">
      <c r="A201" s="37"/>
      <c r="B201" s="169"/>
      <c r="C201" s="170" t="s">
        <v>432</v>
      </c>
      <c r="D201" s="170" t="s">
        <v>128</v>
      </c>
      <c r="E201" s="171" t="s">
        <v>1256</v>
      </c>
      <c r="F201" s="172" t="s">
        <v>1257</v>
      </c>
      <c r="G201" s="173" t="s">
        <v>319</v>
      </c>
      <c r="H201" s="174">
        <v>37</v>
      </c>
      <c r="I201" s="175"/>
      <c r="J201" s="176">
        <f>ROUND(I201*H201,2)</f>
        <v>0</v>
      </c>
      <c r="K201" s="177"/>
      <c r="L201" s="38"/>
      <c r="M201" s="178" t="s">
        <v>1</v>
      </c>
      <c r="N201" s="179" t="s">
        <v>41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631</v>
      </c>
      <c r="AT201" s="182" t="s">
        <v>128</v>
      </c>
      <c r="AU201" s="182" t="s">
        <v>86</v>
      </c>
      <c r="AY201" s="18" t="s">
        <v>127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84</v>
      </c>
      <c r="BK201" s="183">
        <f>ROUND(I201*H201,2)</f>
        <v>0</v>
      </c>
      <c r="BL201" s="18" t="s">
        <v>631</v>
      </c>
      <c r="BM201" s="182" t="s">
        <v>1258</v>
      </c>
    </row>
    <row r="202" s="2" customFormat="1">
      <c r="A202" s="37"/>
      <c r="B202" s="38"/>
      <c r="C202" s="37"/>
      <c r="D202" s="184" t="s">
        <v>133</v>
      </c>
      <c r="E202" s="37"/>
      <c r="F202" s="185" t="s">
        <v>1259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133</v>
      </c>
      <c r="AU202" s="18" t="s">
        <v>86</v>
      </c>
    </row>
    <row r="203" s="2" customFormat="1" ht="24.15" customHeight="1">
      <c r="A203" s="37"/>
      <c r="B203" s="169"/>
      <c r="C203" s="170" t="s">
        <v>438</v>
      </c>
      <c r="D203" s="170" t="s">
        <v>128</v>
      </c>
      <c r="E203" s="171" t="s">
        <v>1260</v>
      </c>
      <c r="F203" s="172" t="s">
        <v>1261</v>
      </c>
      <c r="G203" s="173" t="s">
        <v>319</v>
      </c>
      <c r="H203" s="174">
        <v>3</v>
      </c>
      <c r="I203" s="175"/>
      <c r="J203" s="176">
        <f>ROUND(I203*H203,2)</f>
        <v>0</v>
      </c>
      <c r="K203" s="177"/>
      <c r="L203" s="38"/>
      <c r="M203" s="178" t="s">
        <v>1</v>
      </c>
      <c r="N203" s="179" t="s">
        <v>41</v>
      </c>
      <c r="O203" s="76"/>
      <c r="P203" s="180">
        <f>O203*H203</f>
        <v>0</v>
      </c>
      <c r="Q203" s="180">
        <v>3.0000000000000001E-05</v>
      </c>
      <c r="R203" s="180">
        <f>Q203*H203</f>
        <v>9.0000000000000006E-05</v>
      </c>
      <c r="S203" s="180">
        <v>0</v>
      </c>
      <c r="T203" s="18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2" t="s">
        <v>631</v>
      </c>
      <c r="AT203" s="182" t="s">
        <v>128</v>
      </c>
      <c r="AU203" s="182" t="s">
        <v>86</v>
      </c>
      <c r="AY203" s="18" t="s">
        <v>127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84</v>
      </c>
      <c r="BK203" s="183">
        <f>ROUND(I203*H203,2)</f>
        <v>0</v>
      </c>
      <c r="BL203" s="18" t="s">
        <v>631</v>
      </c>
      <c r="BM203" s="182" t="s">
        <v>1262</v>
      </c>
    </row>
    <row r="204" s="2" customFormat="1">
      <c r="A204" s="37"/>
      <c r="B204" s="38"/>
      <c r="C204" s="37"/>
      <c r="D204" s="184" t="s">
        <v>133</v>
      </c>
      <c r="E204" s="37"/>
      <c r="F204" s="185" t="s">
        <v>1263</v>
      </c>
      <c r="G204" s="37"/>
      <c r="H204" s="37"/>
      <c r="I204" s="186"/>
      <c r="J204" s="37"/>
      <c r="K204" s="37"/>
      <c r="L204" s="38"/>
      <c r="M204" s="187"/>
      <c r="N204" s="188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133</v>
      </c>
      <c r="AU204" s="18" t="s">
        <v>86</v>
      </c>
    </row>
    <row r="205" s="2" customFormat="1" ht="24.15" customHeight="1">
      <c r="A205" s="37"/>
      <c r="B205" s="169"/>
      <c r="C205" s="170" t="s">
        <v>445</v>
      </c>
      <c r="D205" s="170" t="s">
        <v>128</v>
      </c>
      <c r="E205" s="171" t="s">
        <v>1264</v>
      </c>
      <c r="F205" s="172" t="s">
        <v>1265</v>
      </c>
      <c r="G205" s="173" t="s">
        <v>319</v>
      </c>
      <c r="H205" s="174">
        <v>1.7</v>
      </c>
      <c r="I205" s="175"/>
      <c r="J205" s="176">
        <f>ROUND(I205*H205,2)</f>
        <v>0</v>
      </c>
      <c r="K205" s="177"/>
      <c r="L205" s="38"/>
      <c r="M205" s="178" t="s">
        <v>1</v>
      </c>
      <c r="N205" s="179" t="s">
        <v>41</v>
      </c>
      <c r="O205" s="76"/>
      <c r="P205" s="180">
        <f>O205*H205</f>
        <v>0</v>
      </c>
      <c r="Q205" s="180">
        <v>4.0000000000000003E-05</v>
      </c>
      <c r="R205" s="180">
        <f>Q205*H205</f>
        <v>6.7999999999999999E-05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631</v>
      </c>
      <c r="AT205" s="182" t="s">
        <v>128</v>
      </c>
      <c r="AU205" s="182" t="s">
        <v>86</v>
      </c>
      <c r="AY205" s="18" t="s">
        <v>127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84</v>
      </c>
      <c r="BK205" s="183">
        <f>ROUND(I205*H205,2)</f>
        <v>0</v>
      </c>
      <c r="BL205" s="18" t="s">
        <v>631</v>
      </c>
      <c r="BM205" s="182" t="s">
        <v>1266</v>
      </c>
    </row>
    <row r="206" s="2" customFormat="1">
      <c r="A206" s="37"/>
      <c r="B206" s="38"/>
      <c r="C206" s="37"/>
      <c r="D206" s="184" t="s">
        <v>133</v>
      </c>
      <c r="E206" s="37"/>
      <c r="F206" s="185" t="s">
        <v>1267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133</v>
      </c>
      <c r="AU206" s="18" t="s">
        <v>86</v>
      </c>
    </row>
    <row r="207" s="2" customFormat="1" ht="37.8" customHeight="1">
      <c r="A207" s="37"/>
      <c r="B207" s="169"/>
      <c r="C207" s="170" t="s">
        <v>449</v>
      </c>
      <c r="D207" s="170" t="s">
        <v>128</v>
      </c>
      <c r="E207" s="171" t="s">
        <v>1268</v>
      </c>
      <c r="F207" s="172" t="s">
        <v>1269</v>
      </c>
      <c r="G207" s="173" t="s">
        <v>319</v>
      </c>
      <c r="H207" s="174">
        <v>9</v>
      </c>
      <c r="I207" s="175"/>
      <c r="J207" s="176">
        <f>ROUND(I207*H207,2)</f>
        <v>0</v>
      </c>
      <c r="K207" s="177"/>
      <c r="L207" s="38"/>
      <c r="M207" s="178" t="s">
        <v>1</v>
      </c>
      <c r="N207" s="179" t="s">
        <v>41</v>
      </c>
      <c r="O207" s="76"/>
      <c r="P207" s="180">
        <f>O207*H207</f>
        <v>0</v>
      </c>
      <c r="Q207" s="180">
        <v>0.00183</v>
      </c>
      <c r="R207" s="180">
        <f>Q207*H207</f>
        <v>0.016469999999999999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631</v>
      </c>
      <c r="AT207" s="182" t="s">
        <v>128</v>
      </c>
      <c r="AU207" s="182" t="s">
        <v>86</v>
      </c>
      <c r="AY207" s="18" t="s">
        <v>127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84</v>
      </c>
      <c r="BK207" s="183">
        <f>ROUND(I207*H207,2)</f>
        <v>0</v>
      </c>
      <c r="BL207" s="18" t="s">
        <v>631</v>
      </c>
      <c r="BM207" s="182" t="s">
        <v>1270</v>
      </c>
    </row>
    <row r="208" s="2" customFormat="1">
      <c r="A208" s="37"/>
      <c r="B208" s="38"/>
      <c r="C208" s="37"/>
      <c r="D208" s="184" t="s">
        <v>133</v>
      </c>
      <c r="E208" s="37"/>
      <c r="F208" s="185" t="s">
        <v>1271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133</v>
      </c>
      <c r="AU208" s="18" t="s">
        <v>86</v>
      </c>
    </row>
    <row r="209" s="2" customFormat="1" ht="21.75" customHeight="1">
      <c r="A209" s="37"/>
      <c r="B209" s="169"/>
      <c r="C209" s="219" t="s">
        <v>455</v>
      </c>
      <c r="D209" s="219" t="s">
        <v>344</v>
      </c>
      <c r="E209" s="220" t="s">
        <v>1272</v>
      </c>
      <c r="F209" s="221" t="s">
        <v>1273</v>
      </c>
      <c r="G209" s="222" t="s">
        <v>319</v>
      </c>
      <c r="H209" s="223">
        <v>9</v>
      </c>
      <c r="I209" s="224"/>
      <c r="J209" s="225">
        <f>ROUND(I209*H209,2)</f>
        <v>0</v>
      </c>
      <c r="K209" s="226"/>
      <c r="L209" s="227"/>
      <c r="M209" s="228" t="s">
        <v>1</v>
      </c>
      <c r="N209" s="229" t="s">
        <v>41</v>
      </c>
      <c r="O209" s="76"/>
      <c r="P209" s="180">
        <f>O209*H209</f>
        <v>0</v>
      </c>
      <c r="Q209" s="180">
        <v>0.010359999999999999</v>
      </c>
      <c r="R209" s="180">
        <f>Q209*H209</f>
        <v>0.09323999999999999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1101</v>
      </c>
      <c r="AT209" s="182" t="s">
        <v>344</v>
      </c>
      <c r="AU209" s="182" t="s">
        <v>86</v>
      </c>
      <c r="AY209" s="18" t="s">
        <v>127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84</v>
      </c>
      <c r="BK209" s="183">
        <f>ROUND(I209*H209,2)</f>
        <v>0</v>
      </c>
      <c r="BL209" s="18" t="s">
        <v>1101</v>
      </c>
      <c r="BM209" s="182" t="s">
        <v>1274</v>
      </c>
    </row>
    <row r="210" s="2" customFormat="1">
      <c r="A210" s="37"/>
      <c r="B210" s="38"/>
      <c r="C210" s="37"/>
      <c r="D210" s="184" t="s">
        <v>133</v>
      </c>
      <c r="E210" s="37"/>
      <c r="F210" s="185" t="s">
        <v>1273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133</v>
      </c>
      <c r="AU210" s="18" t="s">
        <v>86</v>
      </c>
    </row>
    <row r="211" s="2" customFormat="1" ht="24.15" customHeight="1">
      <c r="A211" s="37"/>
      <c r="B211" s="169"/>
      <c r="C211" s="170" t="s">
        <v>460</v>
      </c>
      <c r="D211" s="170" t="s">
        <v>128</v>
      </c>
      <c r="E211" s="171" t="s">
        <v>1275</v>
      </c>
      <c r="F211" s="172" t="s">
        <v>1276</v>
      </c>
      <c r="G211" s="173" t="s">
        <v>338</v>
      </c>
      <c r="H211" s="174">
        <v>1.0880000000000001</v>
      </c>
      <c r="I211" s="175"/>
      <c r="J211" s="176">
        <f>ROUND(I211*H211,2)</f>
        <v>0</v>
      </c>
      <c r="K211" s="177"/>
      <c r="L211" s="38"/>
      <c r="M211" s="178" t="s">
        <v>1</v>
      </c>
      <c r="N211" s="179" t="s">
        <v>41</v>
      </c>
      <c r="O211" s="76"/>
      <c r="P211" s="180">
        <f>O211*H211</f>
        <v>0</v>
      </c>
      <c r="Q211" s="180">
        <v>2.3010199999999998</v>
      </c>
      <c r="R211" s="180">
        <f>Q211*H211</f>
        <v>2.50350976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631</v>
      </c>
      <c r="AT211" s="182" t="s">
        <v>128</v>
      </c>
      <c r="AU211" s="182" t="s">
        <v>86</v>
      </c>
      <c r="AY211" s="18" t="s">
        <v>127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84</v>
      </c>
      <c r="BK211" s="183">
        <f>ROUND(I211*H211,2)</f>
        <v>0</v>
      </c>
      <c r="BL211" s="18" t="s">
        <v>631</v>
      </c>
      <c r="BM211" s="182" t="s">
        <v>1277</v>
      </c>
    </row>
    <row r="212" s="2" customFormat="1">
      <c r="A212" s="37"/>
      <c r="B212" s="38"/>
      <c r="C212" s="37"/>
      <c r="D212" s="184" t="s">
        <v>133</v>
      </c>
      <c r="E212" s="37"/>
      <c r="F212" s="185" t="s">
        <v>1278</v>
      </c>
      <c r="G212" s="37"/>
      <c r="H212" s="37"/>
      <c r="I212" s="186"/>
      <c r="J212" s="37"/>
      <c r="K212" s="37"/>
      <c r="L212" s="38"/>
      <c r="M212" s="187"/>
      <c r="N212" s="188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133</v>
      </c>
      <c r="AU212" s="18" t="s">
        <v>86</v>
      </c>
    </row>
    <row r="213" s="2" customFormat="1" ht="24.15" customHeight="1">
      <c r="A213" s="37"/>
      <c r="B213" s="169"/>
      <c r="C213" s="170" t="s">
        <v>466</v>
      </c>
      <c r="D213" s="170" t="s">
        <v>128</v>
      </c>
      <c r="E213" s="171" t="s">
        <v>1279</v>
      </c>
      <c r="F213" s="172" t="s">
        <v>1280</v>
      </c>
      <c r="G213" s="173" t="s">
        <v>338</v>
      </c>
      <c r="H213" s="174">
        <v>0.84999999999999998</v>
      </c>
      <c r="I213" s="175"/>
      <c r="J213" s="176">
        <f>ROUND(I213*H213,2)</f>
        <v>0</v>
      </c>
      <c r="K213" s="177"/>
      <c r="L213" s="38"/>
      <c r="M213" s="178" t="s">
        <v>1</v>
      </c>
      <c r="N213" s="179" t="s">
        <v>41</v>
      </c>
      <c r="O213" s="76"/>
      <c r="P213" s="180">
        <f>O213*H213</f>
        <v>0</v>
      </c>
      <c r="Q213" s="180">
        <v>2.5018699999999998</v>
      </c>
      <c r="R213" s="180">
        <f>Q213*H213</f>
        <v>2.1265894999999997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631</v>
      </c>
      <c r="AT213" s="182" t="s">
        <v>128</v>
      </c>
      <c r="AU213" s="182" t="s">
        <v>86</v>
      </c>
      <c r="AY213" s="18" t="s">
        <v>127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84</v>
      </c>
      <c r="BK213" s="183">
        <f>ROUND(I213*H213,2)</f>
        <v>0</v>
      </c>
      <c r="BL213" s="18" t="s">
        <v>631</v>
      </c>
      <c r="BM213" s="182" t="s">
        <v>1281</v>
      </c>
    </row>
    <row r="214" s="2" customFormat="1">
      <c r="A214" s="37"/>
      <c r="B214" s="38"/>
      <c r="C214" s="37"/>
      <c r="D214" s="184" t="s">
        <v>133</v>
      </c>
      <c r="E214" s="37"/>
      <c r="F214" s="185" t="s">
        <v>1282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133</v>
      </c>
      <c r="AU214" s="18" t="s">
        <v>86</v>
      </c>
    </row>
    <row r="215" s="2" customFormat="1" ht="24.15" customHeight="1">
      <c r="A215" s="37"/>
      <c r="B215" s="169"/>
      <c r="C215" s="170" t="s">
        <v>471</v>
      </c>
      <c r="D215" s="170" t="s">
        <v>128</v>
      </c>
      <c r="E215" s="171" t="s">
        <v>1283</v>
      </c>
      <c r="F215" s="172" t="s">
        <v>1284</v>
      </c>
      <c r="G215" s="173" t="s">
        <v>347</v>
      </c>
      <c r="H215" s="174">
        <v>0.075999999999999998</v>
      </c>
      <c r="I215" s="175"/>
      <c r="J215" s="176">
        <f>ROUND(I215*H215,2)</f>
        <v>0</v>
      </c>
      <c r="K215" s="177"/>
      <c r="L215" s="38"/>
      <c r="M215" s="178" t="s">
        <v>1</v>
      </c>
      <c r="N215" s="179" t="s">
        <v>41</v>
      </c>
      <c r="O215" s="76"/>
      <c r="P215" s="180">
        <f>O215*H215</f>
        <v>0</v>
      </c>
      <c r="Q215" s="180">
        <v>1.0606500000000001</v>
      </c>
      <c r="R215" s="180">
        <f>Q215*H215</f>
        <v>0.080609400000000012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631</v>
      </c>
      <c r="AT215" s="182" t="s">
        <v>128</v>
      </c>
      <c r="AU215" s="182" t="s">
        <v>86</v>
      </c>
      <c r="AY215" s="18" t="s">
        <v>127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84</v>
      </c>
      <c r="BK215" s="183">
        <f>ROUND(I215*H215,2)</f>
        <v>0</v>
      </c>
      <c r="BL215" s="18" t="s">
        <v>631</v>
      </c>
      <c r="BM215" s="182" t="s">
        <v>1285</v>
      </c>
    </row>
    <row r="216" s="2" customFormat="1">
      <c r="A216" s="37"/>
      <c r="B216" s="38"/>
      <c r="C216" s="37"/>
      <c r="D216" s="184" t="s">
        <v>133</v>
      </c>
      <c r="E216" s="37"/>
      <c r="F216" s="185" t="s">
        <v>1286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133</v>
      </c>
      <c r="AU216" s="18" t="s">
        <v>86</v>
      </c>
    </row>
    <row r="217" s="2" customFormat="1" ht="21.75" customHeight="1">
      <c r="A217" s="37"/>
      <c r="B217" s="169"/>
      <c r="C217" s="219" t="s">
        <v>478</v>
      </c>
      <c r="D217" s="219" t="s">
        <v>344</v>
      </c>
      <c r="E217" s="220" t="s">
        <v>1287</v>
      </c>
      <c r="F217" s="221" t="s">
        <v>1288</v>
      </c>
      <c r="G217" s="222" t="s">
        <v>319</v>
      </c>
      <c r="H217" s="223">
        <v>4</v>
      </c>
      <c r="I217" s="224"/>
      <c r="J217" s="225">
        <f>ROUND(I217*H217,2)</f>
        <v>0</v>
      </c>
      <c r="K217" s="226"/>
      <c r="L217" s="227"/>
      <c r="M217" s="228" t="s">
        <v>1</v>
      </c>
      <c r="N217" s="229" t="s">
        <v>41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1123</v>
      </c>
      <c r="AT217" s="182" t="s">
        <v>344</v>
      </c>
      <c r="AU217" s="182" t="s">
        <v>86</v>
      </c>
      <c r="AY217" s="18" t="s">
        <v>127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84</v>
      </c>
      <c r="BK217" s="183">
        <f>ROUND(I217*H217,2)</f>
        <v>0</v>
      </c>
      <c r="BL217" s="18" t="s">
        <v>631</v>
      </c>
      <c r="BM217" s="182" t="s">
        <v>1289</v>
      </c>
    </row>
    <row r="218" s="2" customFormat="1">
      <c r="A218" s="37"/>
      <c r="B218" s="38"/>
      <c r="C218" s="37"/>
      <c r="D218" s="184" t="s">
        <v>133</v>
      </c>
      <c r="E218" s="37"/>
      <c r="F218" s="185" t="s">
        <v>1288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133</v>
      </c>
      <c r="AU218" s="18" t="s">
        <v>86</v>
      </c>
    </row>
    <row r="219" s="2" customFormat="1" ht="24.15" customHeight="1">
      <c r="A219" s="37"/>
      <c r="B219" s="169"/>
      <c r="C219" s="170" t="s">
        <v>484</v>
      </c>
      <c r="D219" s="170" t="s">
        <v>128</v>
      </c>
      <c r="E219" s="171" t="s">
        <v>1290</v>
      </c>
      <c r="F219" s="172" t="s">
        <v>1291</v>
      </c>
      <c r="G219" s="173" t="s">
        <v>319</v>
      </c>
      <c r="H219" s="174">
        <v>37</v>
      </c>
      <c r="I219" s="175"/>
      <c r="J219" s="176">
        <f>ROUND(I219*H219,2)</f>
        <v>0</v>
      </c>
      <c r="K219" s="177"/>
      <c r="L219" s="38"/>
      <c r="M219" s="178" t="s">
        <v>1</v>
      </c>
      <c r="N219" s="179" t="s">
        <v>41</v>
      </c>
      <c r="O219" s="76"/>
      <c r="P219" s="180">
        <f>O219*H219</f>
        <v>0</v>
      </c>
      <c r="Q219" s="180">
        <v>0.20015</v>
      </c>
      <c r="R219" s="180">
        <f>Q219*H219</f>
        <v>7.4055499999999999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631</v>
      </c>
      <c r="AT219" s="182" t="s">
        <v>128</v>
      </c>
      <c r="AU219" s="182" t="s">
        <v>86</v>
      </c>
      <c r="AY219" s="18" t="s">
        <v>127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84</v>
      </c>
      <c r="BK219" s="183">
        <f>ROUND(I219*H219,2)</f>
        <v>0</v>
      </c>
      <c r="BL219" s="18" t="s">
        <v>631</v>
      </c>
      <c r="BM219" s="182" t="s">
        <v>1292</v>
      </c>
    </row>
    <row r="220" s="2" customFormat="1">
      <c r="A220" s="37"/>
      <c r="B220" s="38"/>
      <c r="C220" s="37"/>
      <c r="D220" s="184" t="s">
        <v>133</v>
      </c>
      <c r="E220" s="37"/>
      <c r="F220" s="185" t="s">
        <v>1293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133</v>
      </c>
      <c r="AU220" s="18" t="s">
        <v>86</v>
      </c>
    </row>
    <row r="221" s="2" customFormat="1" ht="33" customHeight="1">
      <c r="A221" s="37"/>
      <c r="B221" s="169"/>
      <c r="C221" s="170" t="s">
        <v>491</v>
      </c>
      <c r="D221" s="170" t="s">
        <v>128</v>
      </c>
      <c r="E221" s="171" t="s">
        <v>1294</v>
      </c>
      <c r="F221" s="172" t="s">
        <v>1295</v>
      </c>
      <c r="G221" s="173" t="s">
        <v>254</v>
      </c>
      <c r="H221" s="174">
        <v>52.5</v>
      </c>
      <c r="I221" s="175"/>
      <c r="J221" s="176">
        <f>ROUND(I221*H221,2)</f>
        <v>0</v>
      </c>
      <c r="K221" s="177"/>
      <c r="L221" s="38"/>
      <c r="M221" s="178" t="s">
        <v>1</v>
      </c>
      <c r="N221" s="179" t="s">
        <v>41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631</v>
      </c>
      <c r="AT221" s="182" t="s">
        <v>128</v>
      </c>
      <c r="AU221" s="182" t="s">
        <v>86</v>
      </c>
      <c r="AY221" s="18" t="s">
        <v>127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84</v>
      </c>
      <c r="BK221" s="183">
        <f>ROUND(I221*H221,2)</f>
        <v>0</v>
      </c>
      <c r="BL221" s="18" t="s">
        <v>631</v>
      </c>
      <c r="BM221" s="182" t="s">
        <v>1296</v>
      </c>
    </row>
    <row r="222" s="2" customFormat="1">
      <c r="A222" s="37"/>
      <c r="B222" s="38"/>
      <c r="C222" s="37"/>
      <c r="D222" s="184" t="s">
        <v>133</v>
      </c>
      <c r="E222" s="37"/>
      <c r="F222" s="185" t="s">
        <v>1297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133</v>
      </c>
      <c r="AU222" s="18" t="s">
        <v>86</v>
      </c>
    </row>
    <row r="223" s="13" customFormat="1">
      <c r="A223" s="13"/>
      <c r="B223" s="192"/>
      <c r="C223" s="13"/>
      <c r="D223" s="184" t="s">
        <v>158</v>
      </c>
      <c r="E223" s="193" t="s">
        <v>1</v>
      </c>
      <c r="F223" s="194" t="s">
        <v>1298</v>
      </c>
      <c r="G223" s="13"/>
      <c r="H223" s="195">
        <v>52.5</v>
      </c>
      <c r="I223" s="196"/>
      <c r="J223" s="13"/>
      <c r="K223" s="13"/>
      <c r="L223" s="192"/>
      <c r="M223" s="197"/>
      <c r="N223" s="198"/>
      <c r="O223" s="198"/>
      <c r="P223" s="198"/>
      <c r="Q223" s="198"/>
      <c r="R223" s="198"/>
      <c r="S223" s="198"/>
      <c r="T223" s="19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3" t="s">
        <v>158</v>
      </c>
      <c r="AU223" s="193" t="s">
        <v>86</v>
      </c>
      <c r="AV223" s="13" t="s">
        <v>86</v>
      </c>
      <c r="AW223" s="13" t="s">
        <v>32</v>
      </c>
      <c r="AX223" s="13" t="s">
        <v>84</v>
      </c>
      <c r="AY223" s="193" t="s">
        <v>127</v>
      </c>
    </row>
    <row r="224" s="2" customFormat="1" ht="33" customHeight="1">
      <c r="A224" s="37"/>
      <c r="B224" s="169"/>
      <c r="C224" s="170" t="s">
        <v>498</v>
      </c>
      <c r="D224" s="170" t="s">
        <v>128</v>
      </c>
      <c r="E224" s="171" t="s">
        <v>1299</v>
      </c>
      <c r="F224" s="172" t="s">
        <v>1300</v>
      </c>
      <c r="G224" s="173" t="s">
        <v>254</v>
      </c>
      <c r="H224" s="174">
        <v>52.5</v>
      </c>
      <c r="I224" s="175"/>
      <c r="J224" s="176">
        <f>ROUND(I224*H224,2)</f>
        <v>0</v>
      </c>
      <c r="K224" s="177"/>
      <c r="L224" s="38"/>
      <c r="M224" s="178" t="s">
        <v>1</v>
      </c>
      <c r="N224" s="179" t="s">
        <v>41</v>
      </c>
      <c r="O224" s="76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2" t="s">
        <v>631</v>
      </c>
      <c r="AT224" s="182" t="s">
        <v>128</v>
      </c>
      <c r="AU224" s="182" t="s">
        <v>86</v>
      </c>
      <c r="AY224" s="18" t="s">
        <v>127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84</v>
      </c>
      <c r="BK224" s="183">
        <f>ROUND(I224*H224,2)</f>
        <v>0</v>
      </c>
      <c r="BL224" s="18" t="s">
        <v>631</v>
      </c>
      <c r="BM224" s="182" t="s">
        <v>1301</v>
      </c>
    </row>
    <row r="225" s="2" customFormat="1">
      <c r="A225" s="37"/>
      <c r="B225" s="38"/>
      <c r="C225" s="37"/>
      <c r="D225" s="184" t="s">
        <v>133</v>
      </c>
      <c r="E225" s="37"/>
      <c r="F225" s="185" t="s">
        <v>1302</v>
      </c>
      <c r="G225" s="37"/>
      <c r="H225" s="37"/>
      <c r="I225" s="186"/>
      <c r="J225" s="37"/>
      <c r="K225" s="37"/>
      <c r="L225" s="38"/>
      <c r="M225" s="187"/>
      <c r="N225" s="188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133</v>
      </c>
      <c r="AU225" s="18" t="s">
        <v>86</v>
      </c>
    </row>
    <row r="226" s="13" customFormat="1">
      <c r="A226" s="13"/>
      <c r="B226" s="192"/>
      <c r="C226" s="13"/>
      <c r="D226" s="184" t="s">
        <v>158</v>
      </c>
      <c r="E226" s="193" t="s">
        <v>1</v>
      </c>
      <c r="F226" s="194" t="s">
        <v>1298</v>
      </c>
      <c r="G226" s="13"/>
      <c r="H226" s="195">
        <v>52.5</v>
      </c>
      <c r="I226" s="196"/>
      <c r="J226" s="13"/>
      <c r="K226" s="13"/>
      <c r="L226" s="192"/>
      <c r="M226" s="197"/>
      <c r="N226" s="198"/>
      <c r="O226" s="198"/>
      <c r="P226" s="198"/>
      <c r="Q226" s="198"/>
      <c r="R226" s="198"/>
      <c r="S226" s="198"/>
      <c r="T226" s="19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3" t="s">
        <v>158</v>
      </c>
      <c r="AU226" s="193" t="s">
        <v>86</v>
      </c>
      <c r="AV226" s="13" t="s">
        <v>86</v>
      </c>
      <c r="AW226" s="13" t="s">
        <v>32</v>
      </c>
      <c r="AX226" s="13" t="s">
        <v>84</v>
      </c>
      <c r="AY226" s="193" t="s">
        <v>127</v>
      </c>
    </row>
    <row r="227" s="2" customFormat="1" ht="37.8" customHeight="1">
      <c r="A227" s="37"/>
      <c r="B227" s="169"/>
      <c r="C227" s="170" t="s">
        <v>504</v>
      </c>
      <c r="D227" s="170" t="s">
        <v>128</v>
      </c>
      <c r="E227" s="171" t="s">
        <v>1303</v>
      </c>
      <c r="F227" s="172" t="s">
        <v>1304</v>
      </c>
      <c r="G227" s="173" t="s">
        <v>254</v>
      </c>
      <c r="H227" s="174">
        <v>52.5</v>
      </c>
      <c r="I227" s="175"/>
      <c r="J227" s="176">
        <f>ROUND(I227*H227,2)</f>
        <v>0</v>
      </c>
      <c r="K227" s="177"/>
      <c r="L227" s="38"/>
      <c r="M227" s="178" t="s">
        <v>1</v>
      </c>
      <c r="N227" s="179" t="s">
        <v>41</v>
      </c>
      <c r="O227" s="76"/>
      <c r="P227" s="180">
        <f>O227*H227</f>
        <v>0</v>
      </c>
      <c r="Q227" s="180">
        <v>0.084250000000000005</v>
      </c>
      <c r="R227" s="180">
        <f>Q227*H227</f>
        <v>4.4231250000000006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631</v>
      </c>
      <c r="AT227" s="182" t="s">
        <v>128</v>
      </c>
      <c r="AU227" s="182" t="s">
        <v>86</v>
      </c>
      <c r="AY227" s="18" t="s">
        <v>127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84</v>
      </c>
      <c r="BK227" s="183">
        <f>ROUND(I227*H227,2)</f>
        <v>0</v>
      </c>
      <c r="BL227" s="18" t="s">
        <v>631</v>
      </c>
      <c r="BM227" s="182" t="s">
        <v>1305</v>
      </c>
    </row>
    <row r="228" s="2" customFormat="1">
      <c r="A228" s="37"/>
      <c r="B228" s="38"/>
      <c r="C228" s="37"/>
      <c r="D228" s="184" t="s">
        <v>133</v>
      </c>
      <c r="E228" s="37"/>
      <c r="F228" s="185" t="s">
        <v>1306</v>
      </c>
      <c r="G228" s="37"/>
      <c r="H228" s="37"/>
      <c r="I228" s="186"/>
      <c r="J228" s="37"/>
      <c r="K228" s="37"/>
      <c r="L228" s="38"/>
      <c r="M228" s="187"/>
      <c r="N228" s="18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133</v>
      </c>
      <c r="AU228" s="18" t="s">
        <v>86</v>
      </c>
    </row>
    <row r="229" s="13" customFormat="1">
      <c r="A229" s="13"/>
      <c r="B229" s="192"/>
      <c r="C229" s="13"/>
      <c r="D229" s="184" t="s">
        <v>158</v>
      </c>
      <c r="E229" s="193" t="s">
        <v>1</v>
      </c>
      <c r="F229" s="194" t="s">
        <v>1298</v>
      </c>
      <c r="G229" s="13"/>
      <c r="H229" s="195">
        <v>52.5</v>
      </c>
      <c r="I229" s="196"/>
      <c r="J229" s="13"/>
      <c r="K229" s="13"/>
      <c r="L229" s="192"/>
      <c r="M229" s="197"/>
      <c r="N229" s="198"/>
      <c r="O229" s="198"/>
      <c r="P229" s="198"/>
      <c r="Q229" s="198"/>
      <c r="R229" s="198"/>
      <c r="S229" s="198"/>
      <c r="T229" s="19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3" t="s">
        <v>158</v>
      </c>
      <c r="AU229" s="193" t="s">
        <v>86</v>
      </c>
      <c r="AV229" s="13" t="s">
        <v>86</v>
      </c>
      <c r="AW229" s="13" t="s">
        <v>32</v>
      </c>
      <c r="AX229" s="13" t="s">
        <v>84</v>
      </c>
      <c r="AY229" s="193" t="s">
        <v>127</v>
      </c>
    </row>
    <row r="230" s="2" customFormat="1" ht="24.15" customHeight="1">
      <c r="A230" s="37"/>
      <c r="B230" s="169"/>
      <c r="C230" s="170" t="s">
        <v>510</v>
      </c>
      <c r="D230" s="170" t="s">
        <v>128</v>
      </c>
      <c r="E230" s="171" t="s">
        <v>1307</v>
      </c>
      <c r="F230" s="172" t="s">
        <v>1308</v>
      </c>
      <c r="G230" s="173" t="s">
        <v>254</v>
      </c>
      <c r="H230" s="174">
        <v>52.5</v>
      </c>
      <c r="I230" s="175"/>
      <c r="J230" s="176">
        <f>ROUND(I230*H230,2)</f>
        <v>0</v>
      </c>
      <c r="K230" s="177"/>
      <c r="L230" s="38"/>
      <c r="M230" s="178" t="s">
        <v>1</v>
      </c>
      <c r="N230" s="179" t="s">
        <v>41</v>
      </c>
      <c r="O230" s="76"/>
      <c r="P230" s="180">
        <f>O230*H230</f>
        <v>0</v>
      </c>
      <c r="Q230" s="180">
        <v>0</v>
      </c>
      <c r="R230" s="180">
        <f>Q230*H230</f>
        <v>0</v>
      </c>
      <c r="S230" s="180">
        <v>0.29499999999999998</v>
      </c>
      <c r="T230" s="181">
        <f>S230*H230</f>
        <v>15.487499999999999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631</v>
      </c>
      <c r="AT230" s="182" t="s">
        <v>128</v>
      </c>
      <c r="AU230" s="182" t="s">
        <v>86</v>
      </c>
      <c r="AY230" s="18" t="s">
        <v>127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84</v>
      </c>
      <c r="BK230" s="183">
        <f>ROUND(I230*H230,2)</f>
        <v>0</v>
      </c>
      <c r="BL230" s="18" t="s">
        <v>631</v>
      </c>
      <c r="BM230" s="182" t="s">
        <v>1309</v>
      </c>
    </row>
    <row r="231" s="2" customFormat="1">
      <c r="A231" s="37"/>
      <c r="B231" s="38"/>
      <c r="C231" s="37"/>
      <c r="D231" s="184" t="s">
        <v>133</v>
      </c>
      <c r="E231" s="37"/>
      <c r="F231" s="185" t="s">
        <v>1310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133</v>
      </c>
      <c r="AU231" s="18" t="s">
        <v>86</v>
      </c>
    </row>
    <row r="232" s="13" customFormat="1">
      <c r="A232" s="13"/>
      <c r="B232" s="192"/>
      <c r="C232" s="13"/>
      <c r="D232" s="184" t="s">
        <v>158</v>
      </c>
      <c r="E232" s="193" t="s">
        <v>1</v>
      </c>
      <c r="F232" s="194" t="s">
        <v>1298</v>
      </c>
      <c r="G232" s="13"/>
      <c r="H232" s="195">
        <v>52.5</v>
      </c>
      <c r="I232" s="196"/>
      <c r="J232" s="13"/>
      <c r="K232" s="13"/>
      <c r="L232" s="192"/>
      <c r="M232" s="197"/>
      <c r="N232" s="198"/>
      <c r="O232" s="198"/>
      <c r="P232" s="198"/>
      <c r="Q232" s="198"/>
      <c r="R232" s="198"/>
      <c r="S232" s="198"/>
      <c r="T232" s="19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3" t="s">
        <v>158</v>
      </c>
      <c r="AU232" s="193" t="s">
        <v>86</v>
      </c>
      <c r="AV232" s="13" t="s">
        <v>86</v>
      </c>
      <c r="AW232" s="13" t="s">
        <v>32</v>
      </c>
      <c r="AX232" s="13" t="s">
        <v>84</v>
      </c>
      <c r="AY232" s="193" t="s">
        <v>127</v>
      </c>
    </row>
    <row r="233" s="2" customFormat="1" ht="24.15" customHeight="1">
      <c r="A233" s="37"/>
      <c r="B233" s="169"/>
      <c r="C233" s="170" t="s">
        <v>516</v>
      </c>
      <c r="D233" s="170" t="s">
        <v>128</v>
      </c>
      <c r="E233" s="171" t="s">
        <v>1311</v>
      </c>
      <c r="F233" s="172" t="s">
        <v>1312</v>
      </c>
      <c r="G233" s="173" t="s">
        <v>347</v>
      </c>
      <c r="H233" s="174">
        <v>16.759</v>
      </c>
      <c r="I233" s="175"/>
      <c r="J233" s="176">
        <f>ROUND(I233*H233,2)</f>
        <v>0</v>
      </c>
      <c r="K233" s="177"/>
      <c r="L233" s="38"/>
      <c r="M233" s="178" t="s">
        <v>1</v>
      </c>
      <c r="N233" s="179" t="s">
        <v>41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631</v>
      </c>
      <c r="AT233" s="182" t="s">
        <v>128</v>
      </c>
      <c r="AU233" s="182" t="s">
        <v>86</v>
      </c>
      <c r="AY233" s="18" t="s">
        <v>127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84</v>
      </c>
      <c r="BK233" s="183">
        <f>ROUND(I233*H233,2)</f>
        <v>0</v>
      </c>
      <c r="BL233" s="18" t="s">
        <v>631</v>
      </c>
      <c r="BM233" s="182" t="s">
        <v>1313</v>
      </c>
    </row>
    <row r="234" s="2" customFormat="1">
      <c r="A234" s="37"/>
      <c r="B234" s="38"/>
      <c r="C234" s="37"/>
      <c r="D234" s="184" t="s">
        <v>133</v>
      </c>
      <c r="E234" s="37"/>
      <c r="F234" s="185" t="s">
        <v>1314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133</v>
      </c>
      <c r="AU234" s="18" t="s">
        <v>86</v>
      </c>
    </row>
    <row r="235" s="12" customFormat="1" ht="25.92" customHeight="1">
      <c r="A235" s="12"/>
      <c r="B235" s="158"/>
      <c r="C235" s="12"/>
      <c r="D235" s="159" t="s">
        <v>75</v>
      </c>
      <c r="E235" s="160" t="s">
        <v>148</v>
      </c>
      <c r="F235" s="160" t="s">
        <v>149</v>
      </c>
      <c r="G235" s="12"/>
      <c r="H235" s="12"/>
      <c r="I235" s="161"/>
      <c r="J235" s="162">
        <f>BK235</f>
        <v>0</v>
      </c>
      <c r="K235" s="12"/>
      <c r="L235" s="158"/>
      <c r="M235" s="163"/>
      <c r="N235" s="164"/>
      <c r="O235" s="164"/>
      <c r="P235" s="165">
        <f>P236+P240+P246</f>
        <v>0</v>
      </c>
      <c r="Q235" s="164"/>
      <c r="R235" s="165">
        <f>R236+R240+R246</f>
        <v>0</v>
      </c>
      <c r="S235" s="164"/>
      <c r="T235" s="166">
        <f>T236+T240+T246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9" t="s">
        <v>150</v>
      </c>
      <c r="AT235" s="167" t="s">
        <v>75</v>
      </c>
      <c r="AU235" s="167" t="s">
        <v>76</v>
      </c>
      <c r="AY235" s="159" t="s">
        <v>127</v>
      </c>
      <c r="BK235" s="168">
        <f>BK236+BK240+BK246</f>
        <v>0</v>
      </c>
    </row>
    <row r="236" s="12" customFormat="1" ht="22.8" customHeight="1">
      <c r="A236" s="12"/>
      <c r="B236" s="158"/>
      <c r="C236" s="12"/>
      <c r="D236" s="159" t="s">
        <v>75</v>
      </c>
      <c r="E236" s="190" t="s">
        <v>151</v>
      </c>
      <c r="F236" s="190" t="s">
        <v>152</v>
      </c>
      <c r="G236" s="12"/>
      <c r="H236" s="12"/>
      <c r="I236" s="161"/>
      <c r="J236" s="191">
        <f>BK236</f>
        <v>0</v>
      </c>
      <c r="K236" s="12"/>
      <c r="L236" s="158"/>
      <c r="M236" s="163"/>
      <c r="N236" s="164"/>
      <c r="O236" s="164"/>
      <c r="P236" s="165">
        <f>SUM(P237:P239)</f>
        <v>0</v>
      </c>
      <c r="Q236" s="164"/>
      <c r="R236" s="165">
        <f>SUM(R237:R239)</f>
        <v>0</v>
      </c>
      <c r="S236" s="164"/>
      <c r="T236" s="166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9" t="s">
        <v>150</v>
      </c>
      <c r="AT236" s="167" t="s">
        <v>75</v>
      </c>
      <c r="AU236" s="167" t="s">
        <v>84</v>
      </c>
      <c r="AY236" s="159" t="s">
        <v>127</v>
      </c>
      <c r="BK236" s="168">
        <f>SUM(BK237:BK239)</f>
        <v>0</v>
      </c>
    </row>
    <row r="237" s="2" customFormat="1" ht="16.5" customHeight="1">
      <c r="A237" s="37"/>
      <c r="B237" s="169"/>
      <c r="C237" s="170" t="s">
        <v>522</v>
      </c>
      <c r="D237" s="170" t="s">
        <v>128</v>
      </c>
      <c r="E237" s="171" t="s">
        <v>1315</v>
      </c>
      <c r="F237" s="172" t="s">
        <v>1316</v>
      </c>
      <c r="G237" s="173" t="s">
        <v>1317</v>
      </c>
      <c r="H237" s="174">
        <v>1</v>
      </c>
      <c r="I237" s="175"/>
      <c r="J237" s="176">
        <f>ROUND(I237*H237,2)</f>
        <v>0</v>
      </c>
      <c r="K237" s="177"/>
      <c r="L237" s="38"/>
      <c r="M237" s="178" t="s">
        <v>1</v>
      </c>
      <c r="N237" s="179" t="s">
        <v>41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156</v>
      </c>
      <c r="AT237" s="182" t="s">
        <v>128</v>
      </c>
      <c r="AU237" s="182" t="s">
        <v>86</v>
      </c>
      <c r="AY237" s="18" t="s">
        <v>127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84</v>
      </c>
      <c r="BK237" s="183">
        <f>ROUND(I237*H237,2)</f>
        <v>0</v>
      </c>
      <c r="BL237" s="18" t="s">
        <v>156</v>
      </c>
      <c r="BM237" s="182" t="s">
        <v>1318</v>
      </c>
    </row>
    <row r="238" s="2" customFormat="1">
      <c r="A238" s="37"/>
      <c r="B238" s="38"/>
      <c r="C238" s="37"/>
      <c r="D238" s="184" t="s">
        <v>133</v>
      </c>
      <c r="E238" s="37"/>
      <c r="F238" s="185" t="s">
        <v>1316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133</v>
      </c>
      <c r="AU238" s="18" t="s">
        <v>86</v>
      </c>
    </row>
    <row r="239" s="13" customFormat="1">
      <c r="A239" s="13"/>
      <c r="B239" s="192"/>
      <c r="C239" s="13"/>
      <c r="D239" s="184" t="s">
        <v>158</v>
      </c>
      <c r="E239" s="193" t="s">
        <v>1</v>
      </c>
      <c r="F239" s="194" t="s">
        <v>84</v>
      </c>
      <c r="G239" s="13"/>
      <c r="H239" s="195">
        <v>1</v>
      </c>
      <c r="I239" s="196"/>
      <c r="J239" s="13"/>
      <c r="K239" s="13"/>
      <c r="L239" s="192"/>
      <c r="M239" s="197"/>
      <c r="N239" s="198"/>
      <c r="O239" s="198"/>
      <c r="P239" s="198"/>
      <c r="Q239" s="198"/>
      <c r="R239" s="198"/>
      <c r="S239" s="198"/>
      <c r="T239" s="19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3" t="s">
        <v>158</v>
      </c>
      <c r="AU239" s="193" t="s">
        <v>86</v>
      </c>
      <c r="AV239" s="13" t="s">
        <v>86</v>
      </c>
      <c r="AW239" s="13" t="s">
        <v>32</v>
      </c>
      <c r="AX239" s="13" t="s">
        <v>84</v>
      </c>
      <c r="AY239" s="193" t="s">
        <v>127</v>
      </c>
    </row>
    <row r="240" s="12" customFormat="1" ht="22.8" customHeight="1">
      <c r="A240" s="12"/>
      <c r="B240" s="158"/>
      <c r="C240" s="12"/>
      <c r="D240" s="159" t="s">
        <v>75</v>
      </c>
      <c r="E240" s="190" t="s">
        <v>180</v>
      </c>
      <c r="F240" s="190" t="s">
        <v>181</v>
      </c>
      <c r="G240" s="12"/>
      <c r="H240" s="12"/>
      <c r="I240" s="161"/>
      <c r="J240" s="191">
        <f>BK240</f>
        <v>0</v>
      </c>
      <c r="K240" s="12"/>
      <c r="L240" s="158"/>
      <c r="M240" s="163"/>
      <c r="N240" s="164"/>
      <c r="O240" s="164"/>
      <c r="P240" s="165">
        <f>SUM(P241:P245)</f>
        <v>0</v>
      </c>
      <c r="Q240" s="164"/>
      <c r="R240" s="165">
        <f>SUM(R241:R245)</f>
        <v>0</v>
      </c>
      <c r="S240" s="164"/>
      <c r="T240" s="166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9" t="s">
        <v>150</v>
      </c>
      <c r="AT240" s="167" t="s">
        <v>75</v>
      </c>
      <c r="AU240" s="167" t="s">
        <v>84</v>
      </c>
      <c r="AY240" s="159" t="s">
        <v>127</v>
      </c>
      <c r="BK240" s="168">
        <f>SUM(BK241:BK245)</f>
        <v>0</v>
      </c>
    </row>
    <row r="241" s="2" customFormat="1" ht="16.5" customHeight="1">
      <c r="A241" s="37"/>
      <c r="B241" s="169"/>
      <c r="C241" s="170" t="s">
        <v>529</v>
      </c>
      <c r="D241" s="170" t="s">
        <v>128</v>
      </c>
      <c r="E241" s="171" t="s">
        <v>1319</v>
      </c>
      <c r="F241" s="172" t="s">
        <v>181</v>
      </c>
      <c r="G241" s="173" t="s">
        <v>1320</v>
      </c>
      <c r="H241" s="174">
        <v>1</v>
      </c>
      <c r="I241" s="175"/>
      <c r="J241" s="176">
        <f>ROUND(I241*H241,2)</f>
        <v>0</v>
      </c>
      <c r="K241" s="177"/>
      <c r="L241" s="38"/>
      <c r="M241" s="178" t="s">
        <v>1</v>
      </c>
      <c r="N241" s="179" t="s">
        <v>41</v>
      </c>
      <c r="O241" s="76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156</v>
      </c>
      <c r="AT241" s="182" t="s">
        <v>128</v>
      </c>
      <c r="AU241" s="182" t="s">
        <v>86</v>
      </c>
      <c r="AY241" s="18" t="s">
        <v>127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84</v>
      </c>
      <c r="BK241" s="183">
        <f>ROUND(I241*H241,2)</f>
        <v>0</v>
      </c>
      <c r="BL241" s="18" t="s">
        <v>156</v>
      </c>
      <c r="BM241" s="182" t="s">
        <v>1321</v>
      </c>
    </row>
    <row r="242" s="2" customFormat="1">
      <c r="A242" s="37"/>
      <c r="B242" s="38"/>
      <c r="C242" s="37"/>
      <c r="D242" s="184" t="s">
        <v>133</v>
      </c>
      <c r="E242" s="37"/>
      <c r="F242" s="185" t="s">
        <v>181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133</v>
      </c>
      <c r="AU242" s="18" t="s">
        <v>86</v>
      </c>
    </row>
    <row r="243" s="2" customFormat="1" ht="16.5" customHeight="1">
      <c r="A243" s="37"/>
      <c r="B243" s="169"/>
      <c r="C243" s="170" t="s">
        <v>535</v>
      </c>
      <c r="D243" s="170" t="s">
        <v>128</v>
      </c>
      <c r="E243" s="171" t="s">
        <v>1322</v>
      </c>
      <c r="F243" s="172" t="s">
        <v>1323</v>
      </c>
      <c r="G243" s="173" t="s">
        <v>1320</v>
      </c>
      <c r="H243" s="174">
        <v>1</v>
      </c>
      <c r="I243" s="175"/>
      <c r="J243" s="176">
        <f>ROUND(I243*H243,2)</f>
        <v>0</v>
      </c>
      <c r="K243" s="177"/>
      <c r="L243" s="38"/>
      <c r="M243" s="178" t="s">
        <v>1</v>
      </c>
      <c r="N243" s="179" t="s">
        <v>41</v>
      </c>
      <c r="O243" s="76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2" t="s">
        <v>156</v>
      </c>
      <c r="AT243" s="182" t="s">
        <v>128</v>
      </c>
      <c r="AU243" s="182" t="s">
        <v>86</v>
      </c>
      <c r="AY243" s="18" t="s">
        <v>127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84</v>
      </c>
      <c r="BK243" s="183">
        <f>ROUND(I243*H243,2)</f>
        <v>0</v>
      </c>
      <c r="BL243" s="18" t="s">
        <v>156</v>
      </c>
      <c r="BM243" s="182" t="s">
        <v>1324</v>
      </c>
    </row>
    <row r="244" s="2" customFormat="1">
      <c r="A244" s="37"/>
      <c r="B244" s="38"/>
      <c r="C244" s="37"/>
      <c r="D244" s="184" t="s">
        <v>133</v>
      </c>
      <c r="E244" s="37"/>
      <c r="F244" s="185" t="s">
        <v>1325</v>
      </c>
      <c r="G244" s="37"/>
      <c r="H244" s="37"/>
      <c r="I244" s="186"/>
      <c r="J244" s="37"/>
      <c r="K244" s="37"/>
      <c r="L244" s="38"/>
      <c r="M244" s="187"/>
      <c r="N244" s="188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133</v>
      </c>
      <c r="AU244" s="18" t="s">
        <v>86</v>
      </c>
    </row>
    <row r="245" s="13" customFormat="1">
      <c r="A245" s="13"/>
      <c r="B245" s="192"/>
      <c r="C245" s="13"/>
      <c r="D245" s="184" t="s">
        <v>158</v>
      </c>
      <c r="E245" s="193" t="s">
        <v>1</v>
      </c>
      <c r="F245" s="194" t="s">
        <v>84</v>
      </c>
      <c r="G245" s="13"/>
      <c r="H245" s="195">
        <v>1</v>
      </c>
      <c r="I245" s="196"/>
      <c r="J245" s="13"/>
      <c r="K245" s="13"/>
      <c r="L245" s="192"/>
      <c r="M245" s="197"/>
      <c r="N245" s="198"/>
      <c r="O245" s="198"/>
      <c r="P245" s="198"/>
      <c r="Q245" s="198"/>
      <c r="R245" s="198"/>
      <c r="S245" s="198"/>
      <c r="T245" s="19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3" t="s">
        <v>158</v>
      </c>
      <c r="AU245" s="193" t="s">
        <v>86</v>
      </c>
      <c r="AV245" s="13" t="s">
        <v>86</v>
      </c>
      <c r="AW245" s="13" t="s">
        <v>32</v>
      </c>
      <c r="AX245" s="13" t="s">
        <v>84</v>
      </c>
      <c r="AY245" s="193" t="s">
        <v>127</v>
      </c>
    </row>
    <row r="246" s="12" customFormat="1" ht="22.8" customHeight="1">
      <c r="A246" s="12"/>
      <c r="B246" s="158"/>
      <c r="C246" s="12"/>
      <c r="D246" s="159" t="s">
        <v>75</v>
      </c>
      <c r="E246" s="190" t="s">
        <v>1326</v>
      </c>
      <c r="F246" s="190" t="s">
        <v>1327</v>
      </c>
      <c r="G246" s="12"/>
      <c r="H246" s="12"/>
      <c r="I246" s="161"/>
      <c r="J246" s="191">
        <f>BK246</f>
        <v>0</v>
      </c>
      <c r="K246" s="12"/>
      <c r="L246" s="158"/>
      <c r="M246" s="163"/>
      <c r="N246" s="164"/>
      <c r="O246" s="164"/>
      <c r="P246" s="165">
        <f>SUM(P247:P248)</f>
        <v>0</v>
      </c>
      <c r="Q246" s="164"/>
      <c r="R246" s="165">
        <f>SUM(R247:R248)</f>
        <v>0</v>
      </c>
      <c r="S246" s="164"/>
      <c r="T246" s="166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9" t="s">
        <v>150</v>
      </c>
      <c r="AT246" s="167" t="s">
        <v>75</v>
      </c>
      <c r="AU246" s="167" t="s">
        <v>84</v>
      </c>
      <c r="AY246" s="159" t="s">
        <v>127</v>
      </c>
      <c r="BK246" s="168">
        <f>SUM(BK247:BK248)</f>
        <v>0</v>
      </c>
    </row>
    <row r="247" s="2" customFormat="1" ht="16.5" customHeight="1">
      <c r="A247" s="37"/>
      <c r="B247" s="169"/>
      <c r="C247" s="170" t="s">
        <v>541</v>
      </c>
      <c r="D247" s="170" t="s">
        <v>128</v>
      </c>
      <c r="E247" s="171" t="s">
        <v>1328</v>
      </c>
      <c r="F247" s="172" t="s">
        <v>1329</v>
      </c>
      <c r="G247" s="173" t="s">
        <v>1320</v>
      </c>
      <c r="H247" s="174">
        <v>1</v>
      </c>
      <c r="I247" s="175"/>
      <c r="J247" s="176">
        <f>ROUND(I247*H247,2)</f>
        <v>0</v>
      </c>
      <c r="K247" s="177"/>
      <c r="L247" s="38"/>
      <c r="M247" s="178" t="s">
        <v>1</v>
      </c>
      <c r="N247" s="179" t="s">
        <v>41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156</v>
      </c>
      <c r="AT247" s="182" t="s">
        <v>128</v>
      </c>
      <c r="AU247" s="182" t="s">
        <v>86</v>
      </c>
      <c r="AY247" s="18" t="s">
        <v>127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84</v>
      </c>
      <c r="BK247" s="183">
        <f>ROUND(I247*H247,2)</f>
        <v>0</v>
      </c>
      <c r="BL247" s="18" t="s">
        <v>156</v>
      </c>
      <c r="BM247" s="182" t="s">
        <v>1330</v>
      </c>
    </row>
    <row r="248" s="2" customFormat="1">
      <c r="A248" s="37"/>
      <c r="B248" s="38"/>
      <c r="C248" s="37"/>
      <c r="D248" s="184" t="s">
        <v>133</v>
      </c>
      <c r="E248" s="37"/>
      <c r="F248" s="185" t="s">
        <v>1329</v>
      </c>
      <c r="G248" s="37"/>
      <c r="H248" s="37"/>
      <c r="I248" s="186"/>
      <c r="J248" s="37"/>
      <c r="K248" s="37"/>
      <c r="L248" s="38"/>
      <c r="M248" s="230"/>
      <c r="N248" s="231"/>
      <c r="O248" s="232"/>
      <c r="P248" s="232"/>
      <c r="Q248" s="232"/>
      <c r="R248" s="232"/>
      <c r="S248" s="232"/>
      <c r="T248" s="233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133</v>
      </c>
      <c r="AU248" s="18" t="s">
        <v>86</v>
      </c>
    </row>
    <row r="249" s="2" customFormat="1" ht="6.96" customHeight="1">
      <c r="A249" s="37"/>
      <c r="B249" s="59"/>
      <c r="C249" s="60"/>
      <c r="D249" s="60"/>
      <c r="E249" s="60"/>
      <c r="F249" s="60"/>
      <c r="G249" s="60"/>
      <c r="H249" s="60"/>
      <c r="I249" s="60"/>
      <c r="J249" s="60"/>
      <c r="K249" s="60"/>
      <c r="L249" s="38"/>
      <c r="M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</row>
  </sheetData>
  <autoFilter ref="C126:K24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1331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20. 2. 2023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7"/>
      <c r="B9" s="148"/>
      <c r="C9" s="149" t="s">
        <v>57</v>
      </c>
      <c r="D9" s="150" t="s">
        <v>58</v>
      </c>
      <c r="E9" s="150" t="s">
        <v>113</v>
      </c>
      <c r="F9" s="151" t="s">
        <v>1332</v>
      </c>
      <c r="G9" s="147"/>
      <c r="H9" s="148"/>
    </row>
    <row r="10" s="2" customFormat="1" ht="26.4" customHeight="1">
      <c r="A10" s="37"/>
      <c r="B10" s="38"/>
      <c r="C10" s="234" t="s">
        <v>1333</v>
      </c>
      <c r="D10" s="234" t="s">
        <v>88</v>
      </c>
      <c r="E10" s="37"/>
      <c r="F10" s="37"/>
      <c r="G10" s="37"/>
      <c r="H10" s="38"/>
    </row>
    <row r="11" s="2" customFormat="1" ht="16.8" customHeight="1">
      <c r="A11" s="37"/>
      <c r="B11" s="38"/>
      <c r="C11" s="235" t="s">
        <v>873</v>
      </c>
      <c r="D11" s="236" t="s">
        <v>873</v>
      </c>
      <c r="E11" s="237" t="s">
        <v>1</v>
      </c>
      <c r="F11" s="238">
        <v>2</v>
      </c>
      <c r="G11" s="37"/>
      <c r="H11" s="38"/>
    </row>
    <row r="12" s="2" customFormat="1" ht="16.8" customHeight="1">
      <c r="A12" s="37"/>
      <c r="B12" s="38"/>
      <c r="C12" s="239" t="s">
        <v>873</v>
      </c>
      <c r="D12" s="239" t="s">
        <v>874</v>
      </c>
      <c r="E12" s="18" t="s">
        <v>1</v>
      </c>
      <c r="F12" s="240">
        <v>2</v>
      </c>
      <c r="G12" s="37"/>
      <c r="H12" s="38"/>
    </row>
    <row r="13" s="2" customFormat="1" ht="16.8" customHeight="1">
      <c r="A13" s="37"/>
      <c r="B13" s="38"/>
      <c r="C13" s="235" t="s">
        <v>1334</v>
      </c>
      <c r="D13" s="236" t="s">
        <v>1334</v>
      </c>
      <c r="E13" s="237" t="s">
        <v>1</v>
      </c>
      <c r="F13" s="238">
        <v>5</v>
      </c>
      <c r="G13" s="37"/>
      <c r="H13" s="38"/>
    </row>
    <row r="14" s="2" customFormat="1" ht="16.8" customHeight="1">
      <c r="A14" s="37"/>
      <c r="B14" s="38"/>
      <c r="C14" s="239" t="s">
        <v>1334</v>
      </c>
      <c r="D14" s="239" t="s">
        <v>1335</v>
      </c>
      <c r="E14" s="18" t="s">
        <v>1</v>
      </c>
      <c r="F14" s="240">
        <v>5</v>
      </c>
      <c r="G14" s="37"/>
      <c r="H14" s="38"/>
    </row>
    <row r="15" s="2" customFormat="1" ht="16.8" customHeight="1">
      <c r="A15" s="37"/>
      <c r="B15" s="38"/>
      <c r="C15" s="235" t="s">
        <v>1336</v>
      </c>
      <c r="D15" s="236" t="s">
        <v>1336</v>
      </c>
      <c r="E15" s="237" t="s">
        <v>1</v>
      </c>
      <c r="F15" s="238">
        <v>0</v>
      </c>
      <c r="G15" s="37"/>
      <c r="H15" s="38"/>
    </row>
    <row r="16" s="2" customFormat="1" ht="16.8" customHeight="1">
      <c r="A16" s="37"/>
      <c r="B16" s="38"/>
      <c r="C16" s="235" t="s">
        <v>199</v>
      </c>
      <c r="D16" s="236" t="s">
        <v>1</v>
      </c>
      <c r="E16" s="237" t="s">
        <v>1</v>
      </c>
      <c r="F16" s="238">
        <v>30</v>
      </c>
      <c r="G16" s="37"/>
      <c r="H16" s="38"/>
    </row>
    <row r="17" s="2" customFormat="1" ht="16.8" customHeight="1">
      <c r="A17" s="37"/>
      <c r="B17" s="38"/>
      <c r="C17" s="239" t="s">
        <v>1</v>
      </c>
      <c r="D17" s="239" t="s">
        <v>559</v>
      </c>
      <c r="E17" s="18" t="s">
        <v>1</v>
      </c>
      <c r="F17" s="240">
        <v>30</v>
      </c>
      <c r="G17" s="37"/>
      <c r="H17" s="38"/>
    </row>
    <row r="18" s="2" customFormat="1" ht="16.8" customHeight="1">
      <c r="A18" s="37"/>
      <c r="B18" s="38"/>
      <c r="C18" s="239" t="s">
        <v>199</v>
      </c>
      <c r="D18" s="239" t="s">
        <v>259</v>
      </c>
      <c r="E18" s="18" t="s">
        <v>1</v>
      </c>
      <c r="F18" s="240">
        <v>30</v>
      </c>
      <c r="G18" s="37"/>
      <c r="H18" s="38"/>
    </row>
    <row r="19" s="2" customFormat="1" ht="16.8" customHeight="1">
      <c r="A19" s="37"/>
      <c r="B19" s="38"/>
      <c r="C19" s="241" t="s">
        <v>1337</v>
      </c>
      <c r="D19" s="37"/>
      <c r="E19" s="37"/>
      <c r="F19" s="37"/>
      <c r="G19" s="37"/>
      <c r="H19" s="38"/>
    </row>
    <row r="20" s="2" customFormat="1" ht="16.8" customHeight="1">
      <c r="A20" s="37"/>
      <c r="B20" s="38"/>
      <c r="C20" s="239" t="s">
        <v>555</v>
      </c>
      <c r="D20" s="239" t="s">
        <v>556</v>
      </c>
      <c r="E20" s="18" t="s">
        <v>557</v>
      </c>
      <c r="F20" s="240">
        <v>30</v>
      </c>
      <c r="G20" s="37"/>
      <c r="H20" s="38"/>
    </row>
    <row r="21" s="2" customFormat="1" ht="16.8" customHeight="1">
      <c r="A21" s="37"/>
      <c r="B21" s="38"/>
      <c r="C21" s="239" t="s">
        <v>561</v>
      </c>
      <c r="D21" s="239" t="s">
        <v>562</v>
      </c>
      <c r="E21" s="18" t="s">
        <v>557</v>
      </c>
      <c r="F21" s="240">
        <v>30</v>
      </c>
      <c r="G21" s="37"/>
      <c r="H21" s="38"/>
    </row>
    <row r="22" s="2" customFormat="1" ht="16.8" customHeight="1">
      <c r="A22" s="37"/>
      <c r="B22" s="38"/>
      <c r="C22" s="235" t="s">
        <v>201</v>
      </c>
      <c r="D22" s="236" t="s">
        <v>1</v>
      </c>
      <c r="E22" s="237" t="s">
        <v>1</v>
      </c>
      <c r="F22" s="238">
        <v>424.60000000000002</v>
      </c>
      <c r="G22" s="37"/>
      <c r="H22" s="38"/>
    </row>
    <row r="23" s="2" customFormat="1" ht="16.8" customHeight="1">
      <c r="A23" s="37"/>
      <c r="B23" s="38"/>
      <c r="C23" s="239" t="s">
        <v>201</v>
      </c>
      <c r="D23" s="239" t="s">
        <v>264</v>
      </c>
      <c r="E23" s="18" t="s">
        <v>1</v>
      </c>
      <c r="F23" s="240">
        <v>424.60000000000002</v>
      </c>
      <c r="G23" s="37"/>
      <c r="H23" s="38"/>
    </row>
    <row r="24" s="2" customFormat="1" ht="16.8" customHeight="1">
      <c r="A24" s="37"/>
      <c r="B24" s="38"/>
      <c r="C24" s="241" t="s">
        <v>1337</v>
      </c>
      <c r="D24" s="37"/>
      <c r="E24" s="37"/>
      <c r="F24" s="37"/>
      <c r="G24" s="37"/>
      <c r="H24" s="38"/>
    </row>
    <row r="25" s="2" customFormat="1" ht="16.8" customHeight="1">
      <c r="A25" s="37"/>
      <c r="B25" s="38"/>
      <c r="C25" s="239" t="s">
        <v>260</v>
      </c>
      <c r="D25" s="239" t="s">
        <v>261</v>
      </c>
      <c r="E25" s="18" t="s">
        <v>254</v>
      </c>
      <c r="F25" s="240">
        <v>424.60000000000002</v>
      </c>
      <c r="G25" s="37"/>
      <c r="H25" s="38"/>
    </row>
    <row r="26" s="2" customFormat="1" ht="16.8" customHeight="1">
      <c r="A26" s="37"/>
      <c r="B26" s="38"/>
      <c r="C26" s="239" t="s">
        <v>329</v>
      </c>
      <c r="D26" s="239" t="s">
        <v>330</v>
      </c>
      <c r="E26" s="18" t="s">
        <v>254</v>
      </c>
      <c r="F26" s="240">
        <v>127.38</v>
      </c>
      <c r="G26" s="37"/>
      <c r="H26" s="38"/>
    </row>
    <row r="27" s="2" customFormat="1" ht="16.8" customHeight="1">
      <c r="A27" s="37"/>
      <c r="B27" s="38"/>
      <c r="C27" s="239" t="s">
        <v>416</v>
      </c>
      <c r="D27" s="239" t="s">
        <v>417</v>
      </c>
      <c r="E27" s="18" t="s">
        <v>254</v>
      </c>
      <c r="F27" s="240">
        <v>424.60000000000002</v>
      </c>
      <c r="G27" s="37"/>
      <c r="H27" s="38"/>
    </row>
    <row r="28" s="2" customFormat="1" ht="16.8" customHeight="1">
      <c r="A28" s="37"/>
      <c r="B28" s="38"/>
      <c r="C28" s="239" t="s">
        <v>420</v>
      </c>
      <c r="D28" s="239" t="s">
        <v>421</v>
      </c>
      <c r="E28" s="18" t="s">
        <v>254</v>
      </c>
      <c r="F28" s="240">
        <v>2123</v>
      </c>
      <c r="G28" s="37"/>
      <c r="H28" s="38"/>
    </row>
    <row r="29" s="2" customFormat="1" ht="16.8" customHeight="1">
      <c r="A29" s="37"/>
      <c r="B29" s="38"/>
      <c r="C29" s="235" t="s">
        <v>203</v>
      </c>
      <c r="D29" s="236" t="s">
        <v>1</v>
      </c>
      <c r="E29" s="237" t="s">
        <v>1</v>
      </c>
      <c r="F29" s="238">
        <v>86</v>
      </c>
      <c r="G29" s="37"/>
      <c r="H29" s="38"/>
    </row>
    <row r="30" s="2" customFormat="1" ht="16.8" customHeight="1">
      <c r="A30" s="37"/>
      <c r="B30" s="38"/>
      <c r="C30" s="239" t="s">
        <v>203</v>
      </c>
      <c r="D30" s="239" t="s">
        <v>315</v>
      </c>
      <c r="E30" s="18" t="s">
        <v>1</v>
      </c>
      <c r="F30" s="240">
        <v>86</v>
      </c>
      <c r="G30" s="37"/>
      <c r="H30" s="38"/>
    </row>
    <row r="31" s="2" customFormat="1" ht="16.8" customHeight="1">
      <c r="A31" s="37"/>
      <c r="B31" s="38"/>
      <c r="C31" s="241" t="s">
        <v>1337</v>
      </c>
      <c r="D31" s="37"/>
      <c r="E31" s="37"/>
      <c r="F31" s="37"/>
      <c r="G31" s="37"/>
      <c r="H31" s="38"/>
    </row>
    <row r="32" s="2" customFormat="1" ht="16.8" customHeight="1">
      <c r="A32" s="37"/>
      <c r="B32" s="38"/>
      <c r="C32" s="239" t="s">
        <v>311</v>
      </c>
      <c r="D32" s="239" t="s">
        <v>312</v>
      </c>
      <c r="E32" s="18" t="s">
        <v>254</v>
      </c>
      <c r="F32" s="240">
        <v>86</v>
      </c>
      <c r="G32" s="37"/>
      <c r="H32" s="38"/>
    </row>
    <row r="33" s="2" customFormat="1" ht="16.8" customHeight="1">
      <c r="A33" s="37"/>
      <c r="B33" s="38"/>
      <c r="C33" s="239" t="s">
        <v>902</v>
      </c>
      <c r="D33" s="239" t="s">
        <v>903</v>
      </c>
      <c r="E33" s="18" t="s">
        <v>347</v>
      </c>
      <c r="F33" s="240">
        <v>44.200000000000003</v>
      </c>
      <c r="G33" s="37"/>
      <c r="H33" s="38"/>
    </row>
    <row r="34" s="2" customFormat="1">
      <c r="A34" s="37"/>
      <c r="B34" s="38"/>
      <c r="C34" s="239" t="s">
        <v>942</v>
      </c>
      <c r="D34" s="239" t="s">
        <v>943</v>
      </c>
      <c r="E34" s="18" t="s">
        <v>347</v>
      </c>
      <c r="F34" s="240">
        <v>39.076999999999998</v>
      </c>
      <c r="G34" s="37"/>
      <c r="H34" s="38"/>
    </row>
    <row r="35" s="2" customFormat="1" ht="16.8" customHeight="1">
      <c r="A35" s="37"/>
      <c r="B35" s="38"/>
      <c r="C35" s="235" t="s">
        <v>205</v>
      </c>
      <c r="D35" s="236" t="s">
        <v>1</v>
      </c>
      <c r="E35" s="237" t="s">
        <v>1</v>
      </c>
      <c r="F35" s="238">
        <v>215.47</v>
      </c>
      <c r="G35" s="37"/>
      <c r="H35" s="38"/>
    </row>
    <row r="36" s="2" customFormat="1" ht="16.8" customHeight="1">
      <c r="A36" s="37"/>
      <c r="B36" s="38"/>
      <c r="C36" s="239" t="s">
        <v>1</v>
      </c>
      <c r="D36" s="239" t="s">
        <v>443</v>
      </c>
      <c r="E36" s="18" t="s">
        <v>1</v>
      </c>
      <c r="F36" s="240">
        <v>0</v>
      </c>
      <c r="G36" s="37"/>
      <c r="H36" s="38"/>
    </row>
    <row r="37" s="2" customFormat="1" ht="16.8" customHeight="1">
      <c r="A37" s="37"/>
      <c r="B37" s="38"/>
      <c r="C37" s="239" t="s">
        <v>205</v>
      </c>
      <c r="D37" s="239" t="s">
        <v>444</v>
      </c>
      <c r="E37" s="18" t="s">
        <v>1</v>
      </c>
      <c r="F37" s="240">
        <v>215.47</v>
      </c>
      <c r="G37" s="37"/>
      <c r="H37" s="38"/>
    </row>
    <row r="38" s="2" customFormat="1" ht="16.8" customHeight="1">
      <c r="A38" s="37"/>
      <c r="B38" s="38"/>
      <c r="C38" s="241" t="s">
        <v>1337</v>
      </c>
      <c r="D38" s="37"/>
      <c r="E38" s="37"/>
      <c r="F38" s="37"/>
      <c r="G38" s="37"/>
      <c r="H38" s="38"/>
    </row>
    <row r="39" s="2" customFormat="1" ht="16.8" customHeight="1">
      <c r="A39" s="37"/>
      <c r="B39" s="38"/>
      <c r="C39" s="239" t="s">
        <v>439</v>
      </c>
      <c r="D39" s="239" t="s">
        <v>440</v>
      </c>
      <c r="E39" s="18" t="s">
        <v>338</v>
      </c>
      <c r="F39" s="240">
        <v>215.47</v>
      </c>
      <c r="G39" s="37"/>
      <c r="H39" s="38"/>
    </row>
    <row r="40" s="2" customFormat="1">
      <c r="A40" s="37"/>
      <c r="B40" s="38"/>
      <c r="C40" s="239" t="s">
        <v>426</v>
      </c>
      <c r="D40" s="239" t="s">
        <v>427</v>
      </c>
      <c r="E40" s="18" t="s">
        <v>338</v>
      </c>
      <c r="F40" s="240">
        <v>382.673</v>
      </c>
      <c r="G40" s="37"/>
      <c r="H40" s="38"/>
    </row>
    <row r="41" s="2" customFormat="1" ht="16.8" customHeight="1">
      <c r="A41" s="37"/>
      <c r="B41" s="38"/>
      <c r="C41" s="239" t="s">
        <v>433</v>
      </c>
      <c r="D41" s="239" t="s">
        <v>434</v>
      </c>
      <c r="E41" s="18" t="s">
        <v>338</v>
      </c>
      <c r="F41" s="240">
        <v>395.411</v>
      </c>
      <c r="G41" s="37"/>
      <c r="H41" s="38"/>
    </row>
    <row r="42" s="2" customFormat="1" ht="16.8" customHeight="1">
      <c r="A42" s="37"/>
      <c r="B42" s="38"/>
      <c r="C42" s="235" t="s">
        <v>207</v>
      </c>
      <c r="D42" s="236" t="s">
        <v>1</v>
      </c>
      <c r="E42" s="237" t="s">
        <v>1</v>
      </c>
      <c r="F42" s="238">
        <v>124.003</v>
      </c>
      <c r="G42" s="37"/>
      <c r="H42" s="38"/>
    </row>
    <row r="43" s="2" customFormat="1" ht="16.8" customHeight="1">
      <c r="A43" s="37"/>
      <c r="B43" s="38"/>
      <c r="C43" s="239" t="s">
        <v>1</v>
      </c>
      <c r="D43" s="239" t="s">
        <v>209</v>
      </c>
      <c r="E43" s="18" t="s">
        <v>1</v>
      </c>
      <c r="F43" s="240">
        <v>82.102999999999994</v>
      </c>
      <c r="G43" s="37"/>
      <c r="H43" s="38"/>
    </row>
    <row r="44" s="2" customFormat="1" ht="16.8" customHeight="1">
      <c r="A44" s="37"/>
      <c r="B44" s="38"/>
      <c r="C44" s="239" t="s">
        <v>1</v>
      </c>
      <c r="D44" s="239" t="s">
        <v>355</v>
      </c>
      <c r="E44" s="18" t="s">
        <v>1</v>
      </c>
      <c r="F44" s="240">
        <v>6.6500000000000004</v>
      </c>
      <c r="G44" s="37"/>
      <c r="H44" s="38"/>
    </row>
    <row r="45" s="2" customFormat="1" ht="16.8" customHeight="1">
      <c r="A45" s="37"/>
      <c r="B45" s="38"/>
      <c r="C45" s="239" t="s">
        <v>1</v>
      </c>
      <c r="D45" s="239" t="s">
        <v>356</v>
      </c>
      <c r="E45" s="18" t="s">
        <v>1</v>
      </c>
      <c r="F45" s="240">
        <v>18.719999999999999</v>
      </c>
      <c r="G45" s="37"/>
      <c r="H45" s="38"/>
    </row>
    <row r="46" s="2" customFormat="1" ht="16.8" customHeight="1">
      <c r="A46" s="37"/>
      <c r="B46" s="38"/>
      <c r="C46" s="239" t="s">
        <v>1</v>
      </c>
      <c r="D46" s="239" t="s">
        <v>357</v>
      </c>
      <c r="E46" s="18" t="s">
        <v>1</v>
      </c>
      <c r="F46" s="240">
        <v>16.530000000000001</v>
      </c>
      <c r="G46" s="37"/>
      <c r="H46" s="38"/>
    </row>
    <row r="47" s="2" customFormat="1" ht="16.8" customHeight="1">
      <c r="A47" s="37"/>
      <c r="B47" s="38"/>
      <c r="C47" s="239" t="s">
        <v>207</v>
      </c>
      <c r="D47" s="239" t="s">
        <v>259</v>
      </c>
      <c r="E47" s="18" t="s">
        <v>1</v>
      </c>
      <c r="F47" s="240">
        <v>124.003</v>
      </c>
      <c r="G47" s="37"/>
      <c r="H47" s="38"/>
    </row>
    <row r="48" s="2" customFormat="1" ht="16.8" customHeight="1">
      <c r="A48" s="37"/>
      <c r="B48" s="38"/>
      <c r="C48" s="241" t="s">
        <v>1337</v>
      </c>
      <c r="D48" s="37"/>
      <c r="E48" s="37"/>
      <c r="F48" s="37"/>
      <c r="G48" s="37"/>
      <c r="H48" s="38"/>
    </row>
    <row r="49" s="2" customFormat="1">
      <c r="A49" s="37"/>
      <c r="B49" s="38"/>
      <c r="C49" s="239" t="s">
        <v>351</v>
      </c>
      <c r="D49" s="239" t="s">
        <v>352</v>
      </c>
      <c r="E49" s="18" t="s">
        <v>338</v>
      </c>
      <c r="F49" s="240">
        <v>124.003</v>
      </c>
      <c r="G49" s="37"/>
      <c r="H49" s="38"/>
    </row>
    <row r="50" s="2" customFormat="1">
      <c r="A50" s="37"/>
      <c r="B50" s="38"/>
      <c r="C50" s="239" t="s">
        <v>426</v>
      </c>
      <c r="D50" s="239" t="s">
        <v>427</v>
      </c>
      <c r="E50" s="18" t="s">
        <v>338</v>
      </c>
      <c r="F50" s="240">
        <v>382.673</v>
      </c>
      <c r="G50" s="37"/>
      <c r="H50" s="38"/>
    </row>
    <row r="51" s="2" customFormat="1" ht="16.8" customHeight="1">
      <c r="A51" s="37"/>
      <c r="B51" s="38"/>
      <c r="C51" s="239" t="s">
        <v>433</v>
      </c>
      <c r="D51" s="239" t="s">
        <v>434</v>
      </c>
      <c r="E51" s="18" t="s">
        <v>338</v>
      </c>
      <c r="F51" s="240">
        <v>395.411</v>
      </c>
      <c r="G51" s="37"/>
      <c r="H51" s="38"/>
    </row>
    <row r="52" s="2" customFormat="1" ht="16.8" customHeight="1">
      <c r="A52" s="37"/>
      <c r="B52" s="38"/>
      <c r="C52" s="235" t="s">
        <v>209</v>
      </c>
      <c r="D52" s="236" t="s">
        <v>1</v>
      </c>
      <c r="E52" s="237" t="s">
        <v>1</v>
      </c>
      <c r="F52" s="238">
        <v>82.102999999999994</v>
      </c>
      <c r="G52" s="37"/>
      <c r="H52" s="38"/>
    </row>
    <row r="53" s="2" customFormat="1" ht="16.8" customHeight="1">
      <c r="A53" s="37"/>
      <c r="B53" s="38"/>
      <c r="C53" s="239" t="s">
        <v>1</v>
      </c>
      <c r="D53" s="239" t="s">
        <v>454</v>
      </c>
      <c r="E53" s="18" t="s">
        <v>1</v>
      </c>
      <c r="F53" s="240">
        <v>82.102999999999994</v>
      </c>
      <c r="G53" s="37"/>
      <c r="H53" s="38"/>
    </row>
    <row r="54" s="2" customFormat="1" ht="16.8" customHeight="1">
      <c r="A54" s="37"/>
      <c r="B54" s="38"/>
      <c r="C54" s="239" t="s">
        <v>209</v>
      </c>
      <c r="D54" s="239" t="s">
        <v>259</v>
      </c>
      <c r="E54" s="18" t="s">
        <v>1</v>
      </c>
      <c r="F54" s="240">
        <v>82.102999999999994</v>
      </c>
      <c r="G54" s="37"/>
      <c r="H54" s="38"/>
    </row>
    <row r="55" s="2" customFormat="1" ht="16.8" customHeight="1">
      <c r="A55" s="37"/>
      <c r="B55" s="38"/>
      <c r="C55" s="241" t="s">
        <v>1337</v>
      </c>
      <c r="D55" s="37"/>
      <c r="E55" s="37"/>
      <c r="F55" s="37"/>
      <c r="G55" s="37"/>
      <c r="H55" s="38"/>
    </row>
    <row r="56" s="2" customFormat="1">
      <c r="A56" s="37"/>
      <c r="B56" s="38"/>
      <c r="C56" s="239" t="s">
        <v>450</v>
      </c>
      <c r="D56" s="239" t="s">
        <v>451</v>
      </c>
      <c r="E56" s="18" t="s">
        <v>338</v>
      </c>
      <c r="F56" s="240">
        <v>82.102999999999994</v>
      </c>
      <c r="G56" s="37"/>
      <c r="H56" s="38"/>
    </row>
    <row r="57" s="2" customFormat="1">
      <c r="A57" s="37"/>
      <c r="B57" s="38"/>
      <c r="C57" s="239" t="s">
        <v>351</v>
      </c>
      <c r="D57" s="239" t="s">
        <v>352</v>
      </c>
      <c r="E57" s="18" t="s">
        <v>338</v>
      </c>
      <c r="F57" s="240">
        <v>124.003</v>
      </c>
      <c r="G57" s="37"/>
      <c r="H57" s="38"/>
    </row>
    <row r="58" s="2" customFormat="1" ht="16.8" customHeight="1">
      <c r="A58" s="37"/>
      <c r="B58" s="38"/>
      <c r="C58" s="235" t="s">
        <v>211</v>
      </c>
      <c r="D58" s="236" t="s">
        <v>1</v>
      </c>
      <c r="E58" s="237" t="s">
        <v>1</v>
      </c>
      <c r="F58" s="238">
        <v>1.603</v>
      </c>
      <c r="G58" s="37"/>
      <c r="H58" s="38"/>
    </row>
    <row r="59" s="2" customFormat="1">
      <c r="A59" s="37"/>
      <c r="B59" s="38"/>
      <c r="C59" s="239" t="s">
        <v>1</v>
      </c>
      <c r="D59" s="239" t="s">
        <v>295</v>
      </c>
      <c r="E59" s="18" t="s">
        <v>1</v>
      </c>
      <c r="F59" s="240">
        <v>0</v>
      </c>
      <c r="G59" s="37"/>
      <c r="H59" s="38"/>
    </row>
    <row r="60" s="2" customFormat="1" ht="16.8" customHeight="1">
      <c r="A60" s="37"/>
      <c r="B60" s="38"/>
      <c r="C60" s="239" t="s">
        <v>211</v>
      </c>
      <c r="D60" s="239" t="s">
        <v>296</v>
      </c>
      <c r="E60" s="18" t="s">
        <v>1</v>
      </c>
      <c r="F60" s="240">
        <v>1.603</v>
      </c>
      <c r="G60" s="37"/>
      <c r="H60" s="38"/>
    </row>
    <row r="61" s="2" customFormat="1" ht="16.8" customHeight="1">
      <c r="A61" s="37"/>
      <c r="B61" s="38"/>
      <c r="C61" s="241" t="s">
        <v>1337</v>
      </c>
      <c r="D61" s="37"/>
      <c r="E61" s="37"/>
      <c r="F61" s="37"/>
      <c r="G61" s="37"/>
      <c r="H61" s="38"/>
    </row>
    <row r="62" s="2" customFormat="1" ht="16.8" customHeight="1">
      <c r="A62" s="37"/>
      <c r="B62" s="38"/>
      <c r="C62" s="239" t="s">
        <v>291</v>
      </c>
      <c r="D62" s="239" t="s">
        <v>292</v>
      </c>
      <c r="E62" s="18" t="s">
        <v>254</v>
      </c>
      <c r="F62" s="240">
        <v>1.603</v>
      </c>
      <c r="G62" s="37"/>
      <c r="H62" s="38"/>
    </row>
    <row r="63" s="2" customFormat="1" ht="16.8" customHeight="1">
      <c r="A63" s="37"/>
      <c r="B63" s="38"/>
      <c r="C63" s="239" t="s">
        <v>916</v>
      </c>
      <c r="D63" s="239" t="s">
        <v>917</v>
      </c>
      <c r="E63" s="18" t="s">
        <v>347</v>
      </c>
      <c r="F63" s="240">
        <v>43.402000000000001</v>
      </c>
      <c r="G63" s="37"/>
      <c r="H63" s="38"/>
    </row>
    <row r="64" s="2" customFormat="1">
      <c r="A64" s="37"/>
      <c r="B64" s="38"/>
      <c r="C64" s="239" t="s">
        <v>937</v>
      </c>
      <c r="D64" s="239" t="s">
        <v>938</v>
      </c>
      <c r="E64" s="18" t="s">
        <v>347</v>
      </c>
      <c r="F64" s="240">
        <v>13.785</v>
      </c>
      <c r="G64" s="37"/>
      <c r="H64" s="38"/>
    </row>
    <row r="65" s="2" customFormat="1" ht="16.8" customHeight="1">
      <c r="A65" s="37"/>
      <c r="B65" s="38"/>
      <c r="C65" s="235" t="s">
        <v>214</v>
      </c>
      <c r="D65" s="236" t="s">
        <v>1</v>
      </c>
      <c r="E65" s="237" t="s">
        <v>1</v>
      </c>
      <c r="F65" s="238">
        <v>20.449999999999999</v>
      </c>
      <c r="G65" s="37"/>
      <c r="H65" s="38"/>
    </row>
    <row r="66" s="2" customFormat="1" ht="16.8" customHeight="1">
      <c r="A66" s="37"/>
      <c r="B66" s="38"/>
      <c r="C66" s="239" t="s">
        <v>214</v>
      </c>
      <c r="D66" s="239" t="s">
        <v>285</v>
      </c>
      <c r="E66" s="18" t="s">
        <v>1</v>
      </c>
      <c r="F66" s="240">
        <v>20.449999999999999</v>
      </c>
      <c r="G66" s="37"/>
      <c r="H66" s="38"/>
    </row>
    <row r="67" s="2" customFormat="1" ht="16.8" customHeight="1">
      <c r="A67" s="37"/>
      <c r="B67" s="38"/>
      <c r="C67" s="241" t="s">
        <v>1337</v>
      </c>
      <c r="D67" s="37"/>
      <c r="E67" s="37"/>
      <c r="F67" s="37"/>
      <c r="G67" s="37"/>
      <c r="H67" s="38"/>
    </row>
    <row r="68" s="2" customFormat="1" ht="16.8" customHeight="1">
      <c r="A68" s="37"/>
      <c r="B68" s="38"/>
      <c r="C68" s="239" t="s">
        <v>281</v>
      </c>
      <c r="D68" s="239" t="s">
        <v>282</v>
      </c>
      <c r="E68" s="18" t="s">
        <v>254</v>
      </c>
      <c r="F68" s="240">
        <v>20.449999999999999</v>
      </c>
      <c r="G68" s="37"/>
      <c r="H68" s="38"/>
    </row>
    <row r="69" s="2" customFormat="1" ht="16.8" customHeight="1">
      <c r="A69" s="37"/>
      <c r="B69" s="38"/>
      <c r="C69" s="239" t="s">
        <v>916</v>
      </c>
      <c r="D69" s="239" t="s">
        <v>917</v>
      </c>
      <c r="E69" s="18" t="s">
        <v>347</v>
      </c>
      <c r="F69" s="240">
        <v>43.402000000000001</v>
      </c>
      <c r="G69" s="37"/>
      <c r="H69" s="38"/>
    </row>
    <row r="70" s="2" customFormat="1">
      <c r="A70" s="37"/>
      <c r="B70" s="38"/>
      <c r="C70" s="239" t="s">
        <v>937</v>
      </c>
      <c r="D70" s="239" t="s">
        <v>938</v>
      </c>
      <c r="E70" s="18" t="s">
        <v>347</v>
      </c>
      <c r="F70" s="240">
        <v>13.785</v>
      </c>
      <c r="G70" s="37"/>
      <c r="H70" s="38"/>
    </row>
    <row r="71" s="2" customFormat="1" ht="16.8" customHeight="1">
      <c r="A71" s="37"/>
      <c r="B71" s="38"/>
      <c r="C71" s="235" t="s">
        <v>216</v>
      </c>
      <c r="D71" s="236" t="s">
        <v>1</v>
      </c>
      <c r="E71" s="237" t="s">
        <v>1</v>
      </c>
      <c r="F71" s="238">
        <v>21.024999999999999</v>
      </c>
      <c r="G71" s="37"/>
      <c r="H71" s="38"/>
    </row>
    <row r="72" s="2" customFormat="1" ht="16.8" customHeight="1">
      <c r="A72" s="37"/>
      <c r="B72" s="38"/>
      <c r="C72" s="239" t="s">
        <v>216</v>
      </c>
      <c r="D72" s="239" t="s">
        <v>280</v>
      </c>
      <c r="E72" s="18" t="s">
        <v>1</v>
      </c>
      <c r="F72" s="240">
        <v>21.024999999999999</v>
      </c>
      <c r="G72" s="37"/>
      <c r="H72" s="38"/>
    </row>
    <row r="73" s="2" customFormat="1" ht="16.8" customHeight="1">
      <c r="A73" s="37"/>
      <c r="B73" s="38"/>
      <c r="C73" s="241" t="s">
        <v>1337</v>
      </c>
      <c r="D73" s="37"/>
      <c r="E73" s="37"/>
      <c r="F73" s="37"/>
      <c r="G73" s="37"/>
      <c r="H73" s="38"/>
    </row>
    <row r="74" s="2" customFormat="1" ht="16.8" customHeight="1">
      <c r="A74" s="37"/>
      <c r="B74" s="38"/>
      <c r="C74" s="239" t="s">
        <v>276</v>
      </c>
      <c r="D74" s="239" t="s">
        <v>277</v>
      </c>
      <c r="E74" s="18" t="s">
        <v>254</v>
      </c>
      <c r="F74" s="240">
        <v>21.024999999999999</v>
      </c>
      <c r="G74" s="37"/>
      <c r="H74" s="38"/>
    </row>
    <row r="75" s="2" customFormat="1" ht="16.8" customHeight="1">
      <c r="A75" s="37"/>
      <c r="B75" s="38"/>
      <c r="C75" s="239" t="s">
        <v>916</v>
      </c>
      <c r="D75" s="239" t="s">
        <v>917</v>
      </c>
      <c r="E75" s="18" t="s">
        <v>347</v>
      </c>
      <c r="F75" s="240">
        <v>43.402000000000001</v>
      </c>
      <c r="G75" s="37"/>
      <c r="H75" s="38"/>
    </row>
    <row r="76" s="2" customFormat="1">
      <c r="A76" s="37"/>
      <c r="B76" s="38"/>
      <c r="C76" s="239" t="s">
        <v>937</v>
      </c>
      <c r="D76" s="239" t="s">
        <v>938</v>
      </c>
      <c r="E76" s="18" t="s">
        <v>347</v>
      </c>
      <c r="F76" s="240">
        <v>13.785</v>
      </c>
      <c r="G76" s="37"/>
      <c r="H76" s="38"/>
    </row>
    <row r="77" s="2" customFormat="1" ht="16.8" customHeight="1">
      <c r="A77" s="37"/>
      <c r="B77" s="38"/>
      <c r="C77" s="235" t="s">
        <v>218</v>
      </c>
      <c r="D77" s="236" t="s">
        <v>1</v>
      </c>
      <c r="E77" s="237" t="s">
        <v>1</v>
      </c>
      <c r="F77" s="238">
        <v>86</v>
      </c>
      <c r="G77" s="37"/>
      <c r="H77" s="38"/>
    </row>
    <row r="78" s="2" customFormat="1" ht="16.8" customHeight="1">
      <c r="A78" s="37"/>
      <c r="B78" s="38"/>
      <c r="C78" s="239" t="s">
        <v>218</v>
      </c>
      <c r="D78" s="239" t="s">
        <v>306</v>
      </c>
      <c r="E78" s="18" t="s">
        <v>1</v>
      </c>
      <c r="F78" s="240">
        <v>86</v>
      </c>
      <c r="G78" s="37"/>
      <c r="H78" s="38"/>
    </row>
    <row r="79" s="2" customFormat="1" ht="16.8" customHeight="1">
      <c r="A79" s="37"/>
      <c r="B79" s="38"/>
      <c r="C79" s="241" t="s">
        <v>1337</v>
      </c>
      <c r="D79" s="37"/>
      <c r="E79" s="37"/>
      <c r="F79" s="37"/>
      <c r="G79" s="37"/>
      <c r="H79" s="38"/>
    </row>
    <row r="80" s="2" customFormat="1">
      <c r="A80" s="37"/>
      <c r="B80" s="38"/>
      <c r="C80" s="239" t="s">
        <v>302</v>
      </c>
      <c r="D80" s="239" t="s">
        <v>303</v>
      </c>
      <c r="E80" s="18" t="s">
        <v>254</v>
      </c>
      <c r="F80" s="240">
        <v>86</v>
      </c>
      <c r="G80" s="37"/>
      <c r="H80" s="38"/>
    </row>
    <row r="81" s="2" customFormat="1" ht="16.8" customHeight="1">
      <c r="A81" s="37"/>
      <c r="B81" s="38"/>
      <c r="C81" s="239" t="s">
        <v>902</v>
      </c>
      <c r="D81" s="239" t="s">
        <v>903</v>
      </c>
      <c r="E81" s="18" t="s">
        <v>347</v>
      </c>
      <c r="F81" s="240">
        <v>44.200000000000003</v>
      </c>
      <c r="G81" s="37"/>
      <c r="H81" s="38"/>
    </row>
    <row r="82" s="2" customFormat="1" ht="16.8" customHeight="1">
      <c r="A82" s="37"/>
      <c r="B82" s="38"/>
      <c r="C82" s="239" t="s">
        <v>947</v>
      </c>
      <c r="D82" s="239" t="s">
        <v>948</v>
      </c>
      <c r="E82" s="18" t="s">
        <v>347</v>
      </c>
      <c r="F82" s="240">
        <v>34.740000000000002</v>
      </c>
      <c r="G82" s="37"/>
      <c r="H82" s="38"/>
    </row>
    <row r="83" s="2" customFormat="1" ht="16.8" customHeight="1">
      <c r="A83" s="37"/>
      <c r="B83" s="38"/>
      <c r="C83" s="235" t="s">
        <v>219</v>
      </c>
      <c r="D83" s="236" t="s">
        <v>1</v>
      </c>
      <c r="E83" s="237" t="s">
        <v>1</v>
      </c>
      <c r="F83" s="238">
        <v>14</v>
      </c>
      <c r="G83" s="37"/>
      <c r="H83" s="38"/>
    </row>
    <row r="84" s="2" customFormat="1" ht="16.8" customHeight="1">
      <c r="A84" s="37"/>
      <c r="B84" s="38"/>
      <c r="C84" s="239" t="s">
        <v>219</v>
      </c>
      <c r="D84" s="239" t="s">
        <v>290</v>
      </c>
      <c r="E84" s="18" t="s">
        <v>1</v>
      </c>
      <c r="F84" s="240">
        <v>14</v>
      </c>
      <c r="G84" s="37"/>
      <c r="H84" s="38"/>
    </row>
    <row r="85" s="2" customFormat="1" ht="16.8" customHeight="1">
      <c r="A85" s="37"/>
      <c r="B85" s="38"/>
      <c r="C85" s="241" t="s">
        <v>1337</v>
      </c>
      <c r="D85" s="37"/>
      <c r="E85" s="37"/>
      <c r="F85" s="37"/>
      <c r="G85" s="37"/>
      <c r="H85" s="38"/>
    </row>
    <row r="86" s="2" customFormat="1" ht="16.8" customHeight="1">
      <c r="A86" s="37"/>
      <c r="B86" s="38"/>
      <c r="C86" s="239" t="s">
        <v>286</v>
      </c>
      <c r="D86" s="239" t="s">
        <v>287</v>
      </c>
      <c r="E86" s="18" t="s">
        <v>254</v>
      </c>
      <c r="F86" s="240">
        <v>14</v>
      </c>
      <c r="G86" s="37"/>
      <c r="H86" s="38"/>
    </row>
    <row r="87" s="2" customFormat="1" ht="16.8" customHeight="1">
      <c r="A87" s="37"/>
      <c r="B87" s="38"/>
      <c r="C87" s="239" t="s">
        <v>902</v>
      </c>
      <c r="D87" s="239" t="s">
        <v>903</v>
      </c>
      <c r="E87" s="18" t="s">
        <v>347</v>
      </c>
      <c r="F87" s="240">
        <v>44.200000000000003</v>
      </c>
      <c r="G87" s="37"/>
      <c r="H87" s="38"/>
    </row>
    <row r="88" s="2" customFormat="1" ht="16.8" customHeight="1">
      <c r="A88" s="37"/>
      <c r="B88" s="38"/>
      <c r="C88" s="239" t="s">
        <v>947</v>
      </c>
      <c r="D88" s="239" t="s">
        <v>948</v>
      </c>
      <c r="E88" s="18" t="s">
        <v>347</v>
      </c>
      <c r="F88" s="240">
        <v>34.740000000000002</v>
      </c>
      <c r="G88" s="37"/>
      <c r="H88" s="38"/>
    </row>
    <row r="89" s="2" customFormat="1" ht="16.8" customHeight="1">
      <c r="A89" s="37"/>
      <c r="B89" s="38"/>
      <c r="C89" s="235" t="s">
        <v>221</v>
      </c>
      <c r="D89" s="236" t="s">
        <v>1</v>
      </c>
      <c r="E89" s="237" t="s">
        <v>1</v>
      </c>
      <c r="F89" s="238">
        <v>43.402000000000001</v>
      </c>
      <c r="G89" s="37"/>
      <c r="H89" s="38"/>
    </row>
    <row r="90" s="2" customFormat="1" ht="16.8" customHeight="1">
      <c r="A90" s="37"/>
      <c r="B90" s="38"/>
      <c r="C90" s="239" t="s">
        <v>1</v>
      </c>
      <c r="D90" s="239" t="s">
        <v>920</v>
      </c>
      <c r="E90" s="18" t="s">
        <v>1</v>
      </c>
      <c r="F90" s="240">
        <v>7.7400000000000002</v>
      </c>
      <c r="G90" s="37"/>
      <c r="H90" s="38"/>
    </row>
    <row r="91" s="2" customFormat="1" ht="16.8" customHeight="1">
      <c r="A91" s="37"/>
      <c r="B91" s="38"/>
      <c r="C91" s="239" t="s">
        <v>1</v>
      </c>
      <c r="D91" s="239" t="s">
        <v>921</v>
      </c>
      <c r="E91" s="18" t="s">
        <v>1</v>
      </c>
      <c r="F91" s="240">
        <v>2.9449999999999998</v>
      </c>
      <c r="G91" s="37"/>
      <c r="H91" s="38"/>
    </row>
    <row r="92" s="2" customFormat="1" ht="16.8" customHeight="1">
      <c r="A92" s="37"/>
      <c r="B92" s="38"/>
      <c r="C92" s="239" t="s">
        <v>1</v>
      </c>
      <c r="D92" s="239" t="s">
        <v>922</v>
      </c>
      <c r="E92" s="18" t="s">
        <v>1</v>
      </c>
      <c r="F92" s="240">
        <v>2.5230000000000001</v>
      </c>
      <c r="G92" s="37"/>
      <c r="H92" s="38"/>
    </row>
    <row r="93" s="2" customFormat="1" ht="16.8" customHeight="1">
      <c r="A93" s="37"/>
      <c r="B93" s="38"/>
      <c r="C93" s="239" t="s">
        <v>1</v>
      </c>
      <c r="D93" s="239" t="s">
        <v>923</v>
      </c>
      <c r="E93" s="18" t="s">
        <v>1</v>
      </c>
      <c r="F93" s="240">
        <v>0.57699999999999996</v>
      </c>
      <c r="G93" s="37"/>
      <c r="H93" s="38"/>
    </row>
    <row r="94" s="2" customFormat="1" ht="16.8" customHeight="1">
      <c r="A94" s="37"/>
      <c r="B94" s="38"/>
      <c r="C94" s="239" t="s">
        <v>1</v>
      </c>
      <c r="D94" s="239" t="s">
        <v>924</v>
      </c>
      <c r="E94" s="18" t="s">
        <v>1</v>
      </c>
      <c r="F94" s="240">
        <v>1.2370000000000001</v>
      </c>
      <c r="G94" s="37"/>
      <c r="H94" s="38"/>
    </row>
    <row r="95" s="2" customFormat="1" ht="16.8" customHeight="1">
      <c r="A95" s="37"/>
      <c r="B95" s="38"/>
      <c r="C95" s="239" t="s">
        <v>1</v>
      </c>
      <c r="D95" s="239" t="s">
        <v>925</v>
      </c>
      <c r="E95" s="18" t="s">
        <v>1</v>
      </c>
      <c r="F95" s="240">
        <v>28.379999999999999</v>
      </c>
      <c r="G95" s="37"/>
      <c r="H95" s="38"/>
    </row>
    <row r="96" s="2" customFormat="1" ht="16.8" customHeight="1">
      <c r="A96" s="37"/>
      <c r="B96" s="38"/>
      <c r="C96" s="239" t="s">
        <v>221</v>
      </c>
      <c r="D96" s="239" t="s">
        <v>259</v>
      </c>
      <c r="E96" s="18" t="s">
        <v>1</v>
      </c>
      <c r="F96" s="240">
        <v>43.402000000000001</v>
      </c>
      <c r="G96" s="37"/>
      <c r="H96" s="38"/>
    </row>
    <row r="97" s="2" customFormat="1" ht="16.8" customHeight="1">
      <c r="A97" s="37"/>
      <c r="B97" s="38"/>
      <c r="C97" s="241" t="s">
        <v>1337</v>
      </c>
      <c r="D97" s="37"/>
      <c r="E97" s="37"/>
      <c r="F97" s="37"/>
      <c r="G97" s="37"/>
      <c r="H97" s="38"/>
    </row>
    <row r="98" s="2" customFormat="1" ht="16.8" customHeight="1">
      <c r="A98" s="37"/>
      <c r="B98" s="38"/>
      <c r="C98" s="239" t="s">
        <v>916</v>
      </c>
      <c r="D98" s="239" t="s">
        <v>917</v>
      </c>
      <c r="E98" s="18" t="s">
        <v>347</v>
      </c>
      <c r="F98" s="240">
        <v>43.402000000000001</v>
      </c>
      <c r="G98" s="37"/>
      <c r="H98" s="38"/>
    </row>
    <row r="99" s="2" customFormat="1" ht="16.8" customHeight="1">
      <c r="A99" s="37"/>
      <c r="B99" s="38"/>
      <c r="C99" s="239" t="s">
        <v>927</v>
      </c>
      <c r="D99" s="239" t="s">
        <v>928</v>
      </c>
      <c r="E99" s="18" t="s">
        <v>347</v>
      </c>
      <c r="F99" s="240">
        <v>390.618</v>
      </c>
      <c r="G99" s="37"/>
      <c r="H99" s="38"/>
    </row>
    <row r="100" s="2" customFormat="1" ht="16.8" customHeight="1">
      <c r="A100" s="37"/>
      <c r="B100" s="38"/>
      <c r="C100" s="239" t="s">
        <v>932</v>
      </c>
      <c r="D100" s="239" t="s">
        <v>933</v>
      </c>
      <c r="E100" s="18" t="s">
        <v>347</v>
      </c>
      <c r="F100" s="240">
        <v>87.602000000000004</v>
      </c>
      <c r="G100" s="37"/>
      <c r="H100" s="38"/>
    </row>
    <row r="101" s="2" customFormat="1" ht="16.8" customHeight="1">
      <c r="A101" s="37"/>
      <c r="B101" s="38"/>
      <c r="C101" s="235" t="s">
        <v>223</v>
      </c>
      <c r="D101" s="236" t="s">
        <v>1</v>
      </c>
      <c r="E101" s="237" t="s">
        <v>1</v>
      </c>
      <c r="F101" s="238">
        <v>86</v>
      </c>
      <c r="G101" s="37"/>
      <c r="H101" s="38"/>
    </row>
    <row r="102" s="2" customFormat="1" ht="16.8" customHeight="1">
      <c r="A102" s="37"/>
      <c r="B102" s="38"/>
      <c r="C102" s="239" t="s">
        <v>1</v>
      </c>
      <c r="D102" s="239" t="s">
        <v>322</v>
      </c>
      <c r="E102" s="18" t="s">
        <v>1</v>
      </c>
      <c r="F102" s="240">
        <v>38</v>
      </c>
      <c r="G102" s="37"/>
      <c r="H102" s="38"/>
    </row>
    <row r="103" s="2" customFormat="1" ht="16.8" customHeight="1">
      <c r="A103" s="37"/>
      <c r="B103" s="38"/>
      <c r="C103" s="239" t="s">
        <v>1</v>
      </c>
      <c r="D103" s="239" t="s">
        <v>323</v>
      </c>
      <c r="E103" s="18" t="s">
        <v>1</v>
      </c>
      <c r="F103" s="240">
        <v>48</v>
      </c>
      <c r="G103" s="37"/>
      <c r="H103" s="38"/>
    </row>
    <row r="104" s="2" customFormat="1" ht="16.8" customHeight="1">
      <c r="A104" s="37"/>
      <c r="B104" s="38"/>
      <c r="C104" s="239" t="s">
        <v>223</v>
      </c>
      <c r="D104" s="239" t="s">
        <v>259</v>
      </c>
      <c r="E104" s="18" t="s">
        <v>1</v>
      </c>
      <c r="F104" s="240">
        <v>86</v>
      </c>
      <c r="G104" s="37"/>
      <c r="H104" s="38"/>
    </row>
    <row r="105" s="2" customFormat="1" ht="16.8" customHeight="1">
      <c r="A105" s="37"/>
      <c r="B105" s="38"/>
      <c r="C105" s="241" t="s">
        <v>1337</v>
      </c>
      <c r="D105" s="37"/>
      <c r="E105" s="37"/>
      <c r="F105" s="37"/>
      <c r="G105" s="37"/>
      <c r="H105" s="38"/>
    </row>
    <row r="106" s="2" customFormat="1" ht="16.8" customHeight="1">
      <c r="A106" s="37"/>
      <c r="B106" s="38"/>
      <c r="C106" s="239" t="s">
        <v>317</v>
      </c>
      <c r="D106" s="239" t="s">
        <v>318</v>
      </c>
      <c r="E106" s="18" t="s">
        <v>319</v>
      </c>
      <c r="F106" s="240">
        <v>86</v>
      </c>
      <c r="G106" s="37"/>
      <c r="H106" s="38"/>
    </row>
    <row r="107" s="2" customFormat="1" ht="16.8" customHeight="1">
      <c r="A107" s="37"/>
      <c r="B107" s="38"/>
      <c r="C107" s="239" t="s">
        <v>916</v>
      </c>
      <c r="D107" s="239" t="s">
        <v>917</v>
      </c>
      <c r="E107" s="18" t="s">
        <v>347</v>
      </c>
      <c r="F107" s="240">
        <v>43.402000000000001</v>
      </c>
      <c r="G107" s="37"/>
      <c r="H107" s="38"/>
    </row>
    <row r="108" s="2" customFormat="1">
      <c r="A108" s="37"/>
      <c r="B108" s="38"/>
      <c r="C108" s="239" t="s">
        <v>937</v>
      </c>
      <c r="D108" s="239" t="s">
        <v>938</v>
      </c>
      <c r="E108" s="18" t="s">
        <v>347</v>
      </c>
      <c r="F108" s="240">
        <v>13.785</v>
      </c>
      <c r="G108" s="37"/>
      <c r="H108" s="38"/>
    </row>
    <row r="109" s="2" customFormat="1" ht="16.8" customHeight="1">
      <c r="A109" s="37"/>
      <c r="B109" s="38"/>
      <c r="C109" s="235" t="s">
        <v>224</v>
      </c>
      <c r="D109" s="236" t="s">
        <v>1</v>
      </c>
      <c r="E109" s="237" t="s">
        <v>1</v>
      </c>
      <c r="F109" s="238">
        <v>44.200000000000003</v>
      </c>
      <c r="G109" s="37"/>
      <c r="H109" s="38"/>
    </row>
    <row r="110" s="2" customFormat="1" ht="16.8" customHeight="1">
      <c r="A110" s="37"/>
      <c r="B110" s="38"/>
      <c r="C110" s="239" t="s">
        <v>1</v>
      </c>
      <c r="D110" s="239" t="s">
        <v>906</v>
      </c>
      <c r="E110" s="18" t="s">
        <v>1</v>
      </c>
      <c r="F110" s="240">
        <v>3.7799999999999998</v>
      </c>
      <c r="G110" s="37"/>
      <c r="H110" s="38"/>
    </row>
    <row r="111" s="2" customFormat="1" ht="16.8" customHeight="1">
      <c r="A111" s="37"/>
      <c r="B111" s="38"/>
      <c r="C111" s="239" t="s">
        <v>1</v>
      </c>
      <c r="D111" s="239" t="s">
        <v>907</v>
      </c>
      <c r="E111" s="18" t="s">
        <v>1</v>
      </c>
      <c r="F111" s="240">
        <v>30.960000000000001</v>
      </c>
      <c r="G111" s="37"/>
      <c r="H111" s="38"/>
    </row>
    <row r="112" s="2" customFormat="1" ht="16.8" customHeight="1">
      <c r="A112" s="37"/>
      <c r="B112" s="38"/>
      <c r="C112" s="239" t="s">
        <v>1</v>
      </c>
      <c r="D112" s="239" t="s">
        <v>908</v>
      </c>
      <c r="E112" s="18" t="s">
        <v>1</v>
      </c>
      <c r="F112" s="240">
        <v>9.4600000000000009</v>
      </c>
      <c r="G112" s="37"/>
      <c r="H112" s="38"/>
    </row>
    <row r="113" s="2" customFormat="1" ht="16.8" customHeight="1">
      <c r="A113" s="37"/>
      <c r="B113" s="38"/>
      <c r="C113" s="239" t="s">
        <v>224</v>
      </c>
      <c r="D113" s="239" t="s">
        <v>259</v>
      </c>
      <c r="E113" s="18" t="s">
        <v>1</v>
      </c>
      <c r="F113" s="240">
        <v>44.200000000000003</v>
      </c>
      <c r="G113" s="37"/>
      <c r="H113" s="38"/>
    </row>
    <row r="114" s="2" customFormat="1" ht="16.8" customHeight="1">
      <c r="A114" s="37"/>
      <c r="B114" s="38"/>
      <c r="C114" s="241" t="s">
        <v>1337</v>
      </c>
      <c r="D114" s="37"/>
      <c r="E114" s="37"/>
      <c r="F114" s="37"/>
      <c r="G114" s="37"/>
      <c r="H114" s="38"/>
    </row>
    <row r="115" s="2" customFormat="1" ht="16.8" customHeight="1">
      <c r="A115" s="37"/>
      <c r="B115" s="38"/>
      <c r="C115" s="239" t="s">
        <v>902</v>
      </c>
      <c r="D115" s="239" t="s">
        <v>903</v>
      </c>
      <c r="E115" s="18" t="s">
        <v>347</v>
      </c>
      <c r="F115" s="240">
        <v>44.200000000000003</v>
      </c>
      <c r="G115" s="37"/>
      <c r="H115" s="38"/>
    </row>
    <row r="116" s="2" customFormat="1" ht="16.8" customHeight="1">
      <c r="A116" s="37"/>
      <c r="B116" s="38"/>
      <c r="C116" s="239" t="s">
        <v>910</v>
      </c>
      <c r="D116" s="239" t="s">
        <v>911</v>
      </c>
      <c r="E116" s="18" t="s">
        <v>347</v>
      </c>
      <c r="F116" s="240">
        <v>397.80000000000001</v>
      </c>
      <c r="G116" s="37"/>
      <c r="H116" s="38"/>
    </row>
    <row r="117" s="2" customFormat="1" ht="16.8" customHeight="1">
      <c r="A117" s="37"/>
      <c r="B117" s="38"/>
      <c r="C117" s="239" t="s">
        <v>932</v>
      </c>
      <c r="D117" s="239" t="s">
        <v>933</v>
      </c>
      <c r="E117" s="18" t="s">
        <v>347</v>
      </c>
      <c r="F117" s="240">
        <v>87.602000000000004</v>
      </c>
      <c r="G117" s="37"/>
      <c r="H117" s="38"/>
    </row>
    <row r="118" s="2" customFormat="1" ht="16.8" customHeight="1">
      <c r="A118" s="37"/>
      <c r="B118" s="38"/>
      <c r="C118" s="235" t="s">
        <v>226</v>
      </c>
      <c r="D118" s="236" t="s">
        <v>1</v>
      </c>
      <c r="E118" s="237" t="s">
        <v>1</v>
      </c>
      <c r="F118" s="238">
        <v>86</v>
      </c>
      <c r="G118" s="37"/>
      <c r="H118" s="38"/>
    </row>
    <row r="119" s="2" customFormat="1" ht="16.8" customHeight="1">
      <c r="A119" s="37"/>
      <c r="B119" s="38"/>
      <c r="C119" s="239" t="s">
        <v>226</v>
      </c>
      <c r="D119" s="239" t="s">
        <v>306</v>
      </c>
      <c r="E119" s="18" t="s">
        <v>1</v>
      </c>
      <c r="F119" s="240">
        <v>86</v>
      </c>
      <c r="G119" s="37"/>
      <c r="H119" s="38"/>
    </row>
    <row r="120" s="2" customFormat="1" ht="16.8" customHeight="1">
      <c r="A120" s="37"/>
      <c r="B120" s="38"/>
      <c r="C120" s="241" t="s">
        <v>1337</v>
      </c>
      <c r="D120" s="37"/>
      <c r="E120" s="37"/>
      <c r="F120" s="37"/>
      <c r="G120" s="37"/>
      <c r="H120" s="38"/>
    </row>
    <row r="121" s="2" customFormat="1" ht="16.8" customHeight="1">
      <c r="A121" s="37"/>
      <c r="B121" s="38"/>
      <c r="C121" s="239" t="s">
        <v>307</v>
      </c>
      <c r="D121" s="239" t="s">
        <v>308</v>
      </c>
      <c r="E121" s="18" t="s">
        <v>254</v>
      </c>
      <c r="F121" s="240">
        <v>86</v>
      </c>
      <c r="G121" s="37"/>
      <c r="H121" s="38"/>
    </row>
    <row r="122" s="2" customFormat="1" ht="16.8" customHeight="1">
      <c r="A122" s="37"/>
      <c r="B122" s="38"/>
      <c r="C122" s="239" t="s">
        <v>916</v>
      </c>
      <c r="D122" s="239" t="s">
        <v>917</v>
      </c>
      <c r="E122" s="18" t="s">
        <v>347</v>
      </c>
      <c r="F122" s="240">
        <v>43.402000000000001</v>
      </c>
      <c r="G122" s="37"/>
      <c r="H122" s="38"/>
    </row>
    <row r="123" s="2" customFormat="1">
      <c r="A123" s="37"/>
      <c r="B123" s="38"/>
      <c r="C123" s="239" t="s">
        <v>942</v>
      </c>
      <c r="D123" s="239" t="s">
        <v>943</v>
      </c>
      <c r="E123" s="18" t="s">
        <v>347</v>
      </c>
      <c r="F123" s="240">
        <v>39.076999999999998</v>
      </c>
      <c r="G123" s="37"/>
      <c r="H123" s="38"/>
    </row>
    <row r="124" s="2" customFormat="1" ht="16.8" customHeight="1">
      <c r="A124" s="37"/>
      <c r="B124" s="38"/>
      <c r="C124" s="235" t="s">
        <v>227</v>
      </c>
      <c r="D124" s="236" t="s">
        <v>1</v>
      </c>
      <c r="E124" s="237" t="s">
        <v>1</v>
      </c>
      <c r="F124" s="238">
        <v>11.244999999999999</v>
      </c>
      <c r="G124" s="37"/>
      <c r="H124" s="38"/>
    </row>
    <row r="125" s="2" customFormat="1" ht="16.8" customHeight="1">
      <c r="A125" s="37"/>
      <c r="B125" s="38"/>
      <c r="C125" s="239" t="s">
        <v>227</v>
      </c>
      <c r="D125" s="239" t="s">
        <v>301</v>
      </c>
      <c r="E125" s="18" t="s">
        <v>1</v>
      </c>
      <c r="F125" s="240">
        <v>11.244999999999999</v>
      </c>
      <c r="G125" s="37"/>
      <c r="H125" s="38"/>
    </row>
    <row r="126" s="2" customFormat="1" ht="16.8" customHeight="1">
      <c r="A126" s="37"/>
      <c r="B126" s="38"/>
      <c r="C126" s="241" t="s">
        <v>1337</v>
      </c>
      <c r="D126" s="37"/>
      <c r="E126" s="37"/>
      <c r="F126" s="37"/>
      <c r="G126" s="37"/>
      <c r="H126" s="38"/>
    </row>
    <row r="127" s="2" customFormat="1" ht="16.8" customHeight="1">
      <c r="A127" s="37"/>
      <c r="B127" s="38"/>
      <c r="C127" s="239" t="s">
        <v>297</v>
      </c>
      <c r="D127" s="239" t="s">
        <v>298</v>
      </c>
      <c r="E127" s="18" t="s">
        <v>254</v>
      </c>
      <c r="F127" s="240">
        <v>11.244999999999999</v>
      </c>
      <c r="G127" s="37"/>
      <c r="H127" s="38"/>
    </row>
    <row r="128" s="2" customFormat="1" ht="16.8" customHeight="1">
      <c r="A128" s="37"/>
      <c r="B128" s="38"/>
      <c r="C128" s="239" t="s">
        <v>916</v>
      </c>
      <c r="D128" s="239" t="s">
        <v>917</v>
      </c>
      <c r="E128" s="18" t="s">
        <v>347</v>
      </c>
      <c r="F128" s="240">
        <v>43.402000000000001</v>
      </c>
      <c r="G128" s="37"/>
      <c r="H128" s="38"/>
    </row>
    <row r="129" s="2" customFormat="1">
      <c r="A129" s="37"/>
      <c r="B129" s="38"/>
      <c r="C129" s="239" t="s">
        <v>942</v>
      </c>
      <c r="D129" s="239" t="s">
        <v>943</v>
      </c>
      <c r="E129" s="18" t="s">
        <v>347</v>
      </c>
      <c r="F129" s="240">
        <v>39.076999999999998</v>
      </c>
      <c r="G129" s="37"/>
      <c r="H129" s="38"/>
    </row>
    <row r="130" s="2" customFormat="1" ht="16.8" customHeight="1">
      <c r="A130" s="37"/>
      <c r="B130" s="38"/>
      <c r="C130" s="235" t="s">
        <v>229</v>
      </c>
      <c r="D130" s="236" t="s">
        <v>1</v>
      </c>
      <c r="E130" s="237" t="s">
        <v>1</v>
      </c>
      <c r="F130" s="238">
        <v>167.203</v>
      </c>
      <c r="G130" s="37"/>
      <c r="H130" s="38"/>
    </row>
    <row r="131" s="2" customFormat="1" ht="16.8" customHeight="1">
      <c r="A131" s="37"/>
      <c r="B131" s="38"/>
      <c r="C131" s="239" t="s">
        <v>1</v>
      </c>
      <c r="D131" s="239" t="s">
        <v>430</v>
      </c>
      <c r="E131" s="18" t="s">
        <v>1</v>
      </c>
      <c r="F131" s="240">
        <v>0</v>
      </c>
      <c r="G131" s="37"/>
      <c r="H131" s="38"/>
    </row>
    <row r="132" s="2" customFormat="1" ht="16.8" customHeight="1">
      <c r="A132" s="37"/>
      <c r="B132" s="38"/>
      <c r="C132" s="239" t="s">
        <v>229</v>
      </c>
      <c r="D132" s="239" t="s">
        <v>431</v>
      </c>
      <c r="E132" s="18" t="s">
        <v>1</v>
      </c>
      <c r="F132" s="240">
        <v>167.203</v>
      </c>
      <c r="G132" s="37"/>
      <c r="H132" s="38"/>
    </row>
    <row r="133" s="2" customFormat="1" ht="16.8" customHeight="1">
      <c r="A133" s="37"/>
      <c r="B133" s="38"/>
      <c r="C133" s="241" t="s">
        <v>1337</v>
      </c>
      <c r="D133" s="37"/>
      <c r="E133" s="37"/>
      <c r="F133" s="37"/>
      <c r="G133" s="37"/>
      <c r="H133" s="38"/>
    </row>
    <row r="134" s="2" customFormat="1">
      <c r="A134" s="37"/>
      <c r="B134" s="38"/>
      <c r="C134" s="239" t="s">
        <v>426</v>
      </c>
      <c r="D134" s="239" t="s">
        <v>427</v>
      </c>
      <c r="E134" s="18" t="s">
        <v>338</v>
      </c>
      <c r="F134" s="240">
        <v>382.673</v>
      </c>
      <c r="G134" s="37"/>
      <c r="H134" s="38"/>
    </row>
    <row r="135" s="2" customFormat="1">
      <c r="A135" s="37"/>
      <c r="B135" s="38"/>
      <c r="C135" s="239" t="s">
        <v>461</v>
      </c>
      <c r="D135" s="239" t="s">
        <v>462</v>
      </c>
      <c r="E135" s="18" t="s">
        <v>347</v>
      </c>
      <c r="F135" s="240">
        <v>300.96499999999997</v>
      </c>
      <c r="G135" s="37"/>
      <c r="H135" s="38"/>
    </row>
    <row r="136" s="2" customFormat="1" ht="16.8" customHeight="1">
      <c r="A136" s="37"/>
      <c r="B136" s="38"/>
      <c r="C136" s="239" t="s">
        <v>467</v>
      </c>
      <c r="D136" s="239" t="s">
        <v>468</v>
      </c>
      <c r="E136" s="18" t="s">
        <v>338</v>
      </c>
      <c r="F136" s="240">
        <v>167.203</v>
      </c>
      <c r="G136" s="37"/>
      <c r="H136" s="38"/>
    </row>
    <row r="137" s="2" customFormat="1" ht="16.8" customHeight="1">
      <c r="A137" s="37"/>
      <c r="B137" s="38"/>
      <c r="C137" s="235" t="s">
        <v>231</v>
      </c>
      <c r="D137" s="236" t="s">
        <v>1</v>
      </c>
      <c r="E137" s="237" t="s">
        <v>1</v>
      </c>
      <c r="F137" s="238">
        <v>127.38</v>
      </c>
      <c r="G137" s="37"/>
      <c r="H137" s="38"/>
    </row>
    <row r="138" s="2" customFormat="1" ht="16.8" customHeight="1">
      <c r="A138" s="37"/>
      <c r="B138" s="38"/>
      <c r="C138" s="239" t="s">
        <v>1</v>
      </c>
      <c r="D138" s="239" t="s">
        <v>333</v>
      </c>
      <c r="E138" s="18" t="s">
        <v>1</v>
      </c>
      <c r="F138" s="240">
        <v>0</v>
      </c>
      <c r="G138" s="37"/>
      <c r="H138" s="38"/>
    </row>
    <row r="139" s="2" customFormat="1" ht="16.8" customHeight="1">
      <c r="A139" s="37"/>
      <c r="B139" s="38"/>
      <c r="C139" s="239" t="s">
        <v>231</v>
      </c>
      <c r="D139" s="239" t="s">
        <v>334</v>
      </c>
      <c r="E139" s="18" t="s">
        <v>1</v>
      </c>
      <c r="F139" s="240">
        <v>127.38</v>
      </c>
      <c r="G139" s="37"/>
      <c r="H139" s="38"/>
    </row>
    <row r="140" s="2" customFormat="1" ht="16.8" customHeight="1">
      <c r="A140" s="37"/>
      <c r="B140" s="38"/>
      <c r="C140" s="241" t="s">
        <v>1337</v>
      </c>
      <c r="D140" s="37"/>
      <c r="E140" s="37"/>
      <c r="F140" s="37"/>
      <c r="G140" s="37"/>
      <c r="H140" s="38"/>
    </row>
    <row r="141" s="2" customFormat="1" ht="16.8" customHeight="1">
      <c r="A141" s="37"/>
      <c r="B141" s="38"/>
      <c r="C141" s="239" t="s">
        <v>329</v>
      </c>
      <c r="D141" s="239" t="s">
        <v>330</v>
      </c>
      <c r="E141" s="18" t="s">
        <v>254</v>
      </c>
      <c r="F141" s="240">
        <v>127.38</v>
      </c>
      <c r="G141" s="37"/>
      <c r="H141" s="38"/>
    </row>
    <row r="142" s="2" customFormat="1">
      <c r="A142" s="37"/>
      <c r="B142" s="38"/>
      <c r="C142" s="239" t="s">
        <v>380</v>
      </c>
      <c r="D142" s="239" t="s">
        <v>381</v>
      </c>
      <c r="E142" s="18" t="s">
        <v>338</v>
      </c>
      <c r="F142" s="240">
        <v>12.738</v>
      </c>
      <c r="G142" s="37"/>
      <c r="H142" s="38"/>
    </row>
    <row r="143" s="2" customFormat="1" ht="16.8" customHeight="1">
      <c r="A143" s="37"/>
      <c r="B143" s="38"/>
      <c r="C143" s="239" t="s">
        <v>433</v>
      </c>
      <c r="D143" s="239" t="s">
        <v>434</v>
      </c>
      <c r="E143" s="18" t="s">
        <v>338</v>
      </c>
      <c r="F143" s="240">
        <v>395.411</v>
      </c>
      <c r="G143" s="37"/>
      <c r="H143" s="38"/>
    </row>
    <row r="144" s="2" customFormat="1" ht="16.8" customHeight="1">
      <c r="A144" s="37"/>
      <c r="B144" s="38"/>
      <c r="C144" s="235" t="s">
        <v>233</v>
      </c>
      <c r="D144" s="236" t="s">
        <v>1</v>
      </c>
      <c r="E144" s="237" t="s">
        <v>1</v>
      </c>
      <c r="F144" s="238">
        <v>10.76</v>
      </c>
      <c r="G144" s="37"/>
      <c r="H144" s="38"/>
    </row>
    <row r="145" s="2" customFormat="1" ht="16.8" customHeight="1">
      <c r="A145" s="37"/>
      <c r="B145" s="38"/>
      <c r="C145" s="239" t="s">
        <v>1</v>
      </c>
      <c r="D145" s="239" t="s">
        <v>341</v>
      </c>
      <c r="E145" s="18" t="s">
        <v>1</v>
      </c>
      <c r="F145" s="240">
        <v>0</v>
      </c>
      <c r="G145" s="37"/>
      <c r="H145" s="38"/>
    </row>
    <row r="146" s="2" customFormat="1" ht="16.8" customHeight="1">
      <c r="A146" s="37"/>
      <c r="B146" s="38"/>
      <c r="C146" s="239" t="s">
        <v>1</v>
      </c>
      <c r="D146" s="239" t="s">
        <v>342</v>
      </c>
      <c r="E146" s="18" t="s">
        <v>1</v>
      </c>
      <c r="F146" s="240">
        <v>0</v>
      </c>
      <c r="G146" s="37"/>
      <c r="H146" s="38"/>
    </row>
    <row r="147" s="2" customFormat="1" ht="16.8" customHeight="1">
      <c r="A147" s="37"/>
      <c r="B147" s="38"/>
      <c r="C147" s="239" t="s">
        <v>233</v>
      </c>
      <c r="D147" s="239" t="s">
        <v>234</v>
      </c>
      <c r="E147" s="18" t="s">
        <v>1</v>
      </c>
      <c r="F147" s="240">
        <v>10.76</v>
      </c>
      <c r="G147" s="37"/>
      <c r="H147" s="38"/>
    </row>
    <row r="148" s="2" customFormat="1" ht="16.8" customHeight="1">
      <c r="A148" s="37"/>
      <c r="B148" s="38"/>
      <c r="C148" s="241" t="s">
        <v>1337</v>
      </c>
      <c r="D148" s="37"/>
      <c r="E148" s="37"/>
      <c r="F148" s="37"/>
      <c r="G148" s="37"/>
      <c r="H148" s="38"/>
    </row>
    <row r="149" s="2" customFormat="1" ht="16.8" customHeight="1">
      <c r="A149" s="37"/>
      <c r="B149" s="38"/>
      <c r="C149" s="239" t="s">
        <v>336</v>
      </c>
      <c r="D149" s="239" t="s">
        <v>337</v>
      </c>
      <c r="E149" s="18" t="s">
        <v>338</v>
      </c>
      <c r="F149" s="240">
        <v>10.76</v>
      </c>
      <c r="G149" s="37"/>
      <c r="H149" s="38"/>
    </row>
    <row r="150" s="2" customFormat="1" ht="16.8" customHeight="1">
      <c r="A150" s="37"/>
      <c r="B150" s="38"/>
      <c r="C150" s="239" t="s">
        <v>345</v>
      </c>
      <c r="D150" s="239" t="s">
        <v>346</v>
      </c>
      <c r="E150" s="18" t="s">
        <v>347</v>
      </c>
      <c r="F150" s="240">
        <v>19.367999999999999</v>
      </c>
      <c r="G150" s="37"/>
      <c r="H150" s="38"/>
    </row>
    <row r="151" s="2" customFormat="1" ht="16.8" customHeight="1">
      <c r="A151" s="37"/>
      <c r="B151" s="38"/>
      <c r="C151" s="235" t="s">
        <v>235</v>
      </c>
      <c r="D151" s="236" t="s">
        <v>1</v>
      </c>
      <c r="E151" s="237" t="s">
        <v>1</v>
      </c>
      <c r="F151" s="238">
        <v>43.200000000000003</v>
      </c>
      <c r="G151" s="37"/>
      <c r="H151" s="38"/>
    </row>
    <row r="152" s="2" customFormat="1" ht="16.8" customHeight="1">
      <c r="A152" s="37"/>
      <c r="B152" s="38"/>
      <c r="C152" s="239" t="s">
        <v>1</v>
      </c>
      <c r="D152" s="239" t="s">
        <v>363</v>
      </c>
      <c r="E152" s="18" t="s">
        <v>1</v>
      </c>
      <c r="F152" s="240">
        <v>0</v>
      </c>
      <c r="G152" s="37"/>
      <c r="H152" s="38"/>
    </row>
    <row r="153" s="2" customFormat="1" ht="16.8" customHeight="1">
      <c r="A153" s="37"/>
      <c r="B153" s="38"/>
      <c r="C153" s="239" t="s">
        <v>1</v>
      </c>
      <c r="D153" s="239" t="s">
        <v>364</v>
      </c>
      <c r="E153" s="18" t="s">
        <v>1</v>
      </c>
      <c r="F153" s="240">
        <v>43.200000000000003</v>
      </c>
      <c r="G153" s="37"/>
      <c r="H153" s="38"/>
    </row>
    <row r="154" s="2" customFormat="1" ht="16.8" customHeight="1">
      <c r="A154" s="37"/>
      <c r="B154" s="38"/>
      <c r="C154" s="239" t="s">
        <v>235</v>
      </c>
      <c r="D154" s="239" t="s">
        <v>259</v>
      </c>
      <c r="E154" s="18" t="s">
        <v>1</v>
      </c>
      <c r="F154" s="240">
        <v>43.200000000000003</v>
      </c>
      <c r="G154" s="37"/>
      <c r="H154" s="38"/>
    </row>
    <row r="155" s="2" customFormat="1" ht="16.8" customHeight="1">
      <c r="A155" s="37"/>
      <c r="B155" s="38"/>
      <c r="C155" s="241" t="s">
        <v>1337</v>
      </c>
      <c r="D155" s="37"/>
      <c r="E155" s="37"/>
      <c r="F155" s="37"/>
      <c r="G155" s="37"/>
      <c r="H155" s="38"/>
    </row>
    <row r="156" s="2" customFormat="1">
      <c r="A156" s="37"/>
      <c r="B156" s="38"/>
      <c r="C156" s="239" t="s">
        <v>359</v>
      </c>
      <c r="D156" s="239" t="s">
        <v>360</v>
      </c>
      <c r="E156" s="18" t="s">
        <v>338</v>
      </c>
      <c r="F156" s="240">
        <v>43.200000000000003</v>
      </c>
      <c r="G156" s="37"/>
      <c r="H156" s="38"/>
    </row>
    <row r="157" s="2" customFormat="1">
      <c r="A157" s="37"/>
      <c r="B157" s="38"/>
      <c r="C157" s="239" t="s">
        <v>426</v>
      </c>
      <c r="D157" s="239" t="s">
        <v>427</v>
      </c>
      <c r="E157" s="18" t="s">
        <v>338</v>
      </c>
      <c r="F157" s="240">
        <v>382.673</v>
      </c>
      <c r="G157" s="37"/>
      <c r="H157" s="38"/>
    </row>
    <row r="158" s="2" customFormat="1" ht="16.8" customHeight="1">
      <c r="A158" s="37"/>
      <c r="B158" s="38"/>
      <c r="C158" s="239" t="s">
        <v>433</v>
      </c>
      <c r="D158" s="239" t="s">
        <v>434</v>
      </c>
      <c r="E158" s="18" t="s">
        <v>338</v>
      </c>
      <c r="F158" s="240">
        <v>395.411</v>
      </c>
      <c r="G158" s="37"/>
      <c r="H158" s="38"/>
    </row>
    <row r="159" s="2" customFormat="1" ht="16.8" customHeight="1">
      <c r="A159" s="37"/>
      <c r="B159" s="38"/>
      <c r="C159" s="235" t="s">
        <v>577</v>
      </c>
      <c r="D159" s="236" t="s">
        <v>1</v>
      </c>
      <c r="E159" s="237" t="s">
        <v>1</v>
      </c>
      <c r="F159" s="238">
        <v>31</v>
      </c>
      <c r="G159" s="37"/>
      <c r="H159" s="38"/>
    </row>
    <row r="160" s="2" customFormat="1" ht="16.8" customHeight="1">
      <c r="A160" s="37"/>
      <c r="B160" s="38"/>
      <c r="C160" s="239" t="s">
        <v>577</v>
      </c>
      <c r="D160" s="239" t="s">
        <v>578</v>
      </c>
      <c r="E160" s="18" t="s">
        <v>1</v>
      </c>
      <c r="F160" s="240">
        <v>31</v>
      </c>
      <c r="G160" s="37"/>
      <c r="H160" s="38"/>
    </row>
    <row r="161" s="2" customFormat="1" ht="26.4" customHeight="1">
      <c r="A161" s="37"/>
      <c r="B161" s="38"/>
      <c r="C161" s="234" t="s">
        <v>1338</v>
      </c>
      <c r="D161" s="234" t="s">
        <v>91</v>
      </c>
      <c r="E161" s="37"/>
      <c r="F161" s="37"/>
      <c r="G161" s="37"/>
      <c r="H161" s="38"/>
    </row>
    <row r="162" s="2" customFormat="1" ht="16.8" customHeight="1">
      <c r="A162" s="37"/>
      <c r="B162" s="38"/>
      <c r="C162" s="235" t="s">
        <v>201</v>
      </c>
      <c r="D162" s="236" t="s">
        <v>1</v>
      </c>
      <c r="E162" s="237" t="s">
        <v>1</v>
      </c>
      <c r="F162" s="238">
        <v>20</v>
      </c>
      <c r="G162" s="37"/>
      <c r="H162" s="38"/>
    </row>
    <row r="163" s="2" customFormat="1" ht="16.8" customHeight="1">
      <c r="A163" s="37"/>
      <c r="B163" s="38"/>
      <c r="C163" s="239" t="s">
        <v>201</v>
      </c>
      <c r="D163" s="239" t="s">
        <v>985</v>
      </c>
      <c r="E163" s="18" t="s">
        <v>1</v>
      </c>
      <c r="F163" s="240">
        <v>20</v>
      </c>
      <c r="G163" s="37"/>
      <c r="H163" s="38"/>
    </row>
    <row r="164" s="2" customFormat="1" ht="16.8" customHeight="1">
      <c r="A164" s="37"/>
      <c r="B164" s="38"/>
      <c r="C164" s="241" t="s">
        <v>1337</v>
      </c>
      <c r="D164" s="37"/>
      <c r="E164" s="37"/>
      <c r="F164" s="37"/>
      <c r="G164" s="37"/>
      <c r="H164" s="38"/>
    </row>
    <row r="165" s="2" customFormat="1" ht="16.8" customHeight="1">
      <c r="A165" s="37"/>
      <c r="B165" s="38"/>
      <c r="C165" s="239" t="s">
        <v>260</v>
      </c>
      <c r="D165" s="239" t="s">
        <v>261</v>
      </c>
      <c r="E165" s="18" t="s">
        <v>254</v>
      </c>
      <c r="F165" s="240">
        <v>20</v>
      </c>
      <c r="G165" s="37"/>
      <c r="H165" s="38"/>
    </row>
    <row r="166" s="2" customFormat="1" ht="16.8" customHeight="1">
      <c r="A166" s="37"/>
      <c r="B166" s="38"/>
      <c r="C166" s="239" t="s">
        <v>416</v>
      </c>
      <c r="D166" s="239" t="s">
        <v>417</v>
      </c>
      <c r="E166" s="18" t="s">
        <v>254</v>
      </c>
      <c r="F166" s="240">
        <v>20</v>
      </c>
      <c r="G166" s="37"/>
      <c r="H166" s="38"/>
    </row>
    <row r="167" s="2" customFormat="1" ht="16.8" customHeight="1">
      <c r="A167" s="37"/>
      <c r="B167" s="38"/>
      <c r="C167" s="239" t="s">
        <v>420</v>
      </c>
      <c r="D167" s="239" t="s">
        <v>421</v>
      </c>
      <c r="E167" s="18" t="s">
        <v>254</v>
      </c>
      <c r="F167" s="240">
        <v>80</v>
      </c>
      <c r="G167" s="37"/>
      <c r="H167" s="38"/>
    </row>
    <row r="168" s="2" customFormat="1" ht="16.8" customHeight="1">
      <c r="A168" s="37"/>
      <c r="B168" s="38"/>
      <c r="C168" s="235" t="s">
        <v>207</v>
      </c>
      <c r="D168" s="236" t="s">
        <v>1</v>
      </c>
      <c r="E168" s="237" t="s">
        <v>1</v>
      </c>
      <c r="F168" s="238">
        <v>69.525000000000006</v>
      </c>
      <c r="G168" s="37"/>
      <c r="H168" s="38"/>
    </row>
    <row r="169" s="2" customFormat="1" ht="16.8" customHeight="1">
      <c r="A169" s="37"/>
      <c r="B169" s="38"/>
      <c r="C169" s="239" t="s">
        <v>1</v>
      </c>
      <c r="D169" s="239" t="s">
        <v>1002</v>
      </c>
      <c r="E169" s="18" t="s">
        <v>1</v>
      </c>
      <c r="F169" s="240">
        <v>12.6</v>
      </c>
      <c r="G169" s="37"/>
      <c r="H169" s="38"/>
    </row>
    <row r="170" s="2" customFormat="1" ht="16.8" customHeight="1">
      <c r="A170" s="37"/>
      <c r="B170" s="38"/>
      <c r="C170" s="239" t="s">
        <v>1</v>
      </c>
      <c r="D170" s="239" t="s">
        <v>1003</v>
      </c>
      <c r="E170" s="18" t="s">
        <v>1</v>
      </c>
      <c r="F170" s="240">
        <v>56.924999999999997</v>
      </c>
      <c r="G170" s="37"/>
      <c r="H170" s="38"/>
    </row>
    <row r="171" s="2" customFormat="1" ht="16.8" customHeight="1">
      <c r="A171" s="37"/>
      <c r="B171" s="38"/>
      <c r="C171" s="239" t="s">
        <v>207</v>
      </c>
      <c r="D171" s="239" t="s">
        <v>259</v>
      </c>
      <c r="E171" s="18" t="s">
        <v>1</v>
      </c>
      <c r="F171" s="240">
        <v>69.525000000000006</v>
      </c>
      <c r="G171" s="37"/>
      <c r="H171" s="38"/>
    </row>
    <row r="172" s="2" customFormat="1" ht="16.8" customHeight="1">
      <c r="A172" s="37"/>
      <c r="B172" s="38"/>
      <c r="C172" s="241" t="s">
        <v>1337</v>
      </c>
      <c r="D172" s="37"/>
      <c r="E172" s="37"/>
      <c r="F172" s="37"/>
      <c r="G172" s="37"/>
      <c r="H172" s="38"/>
    </row>
    <row r="173" s="2" customFormat="1">
      <c r="A173" s="37"/>
      <c r="B173" s="38"/>
      <c r="C173" s="239" t="s">
        <v>351</v>
      </c>
      <c r="D173" s="239" t="s">
        <v>352</v>
      </c>
      <c r="E173" s="18" t="s">
        <v>338</v>
      </c>
      <c r="F173" s="240">
        <v>69.525000000000006</v>
      </c>
      <c r="G173" s="37"/>
      <c r="H173" s="38"/>
    </row>
    <row r="174" s="2" customFormat="1">
      <c r="A174" s="37"/>
      <c r="B174" s="38"/>
      <c r="C174" s="239" t="s">
        <v>426</v>
      </c>
      <c r="D174" s="239" t="s">
        <v>427</v>
      </c>
      <c r="E174" s="18" t="s">
        <v>338</v>
      </c>
      <c r="F174" s="240">
        <v>63.405000000000001</v>
      </c>
      <c r="G174" s="37"/>
      <c r="H174" s="38"/>
    </row>
    <row r="175" s="2" customFormat="1" ht="16.8" customHeight="1">
      <c r="A175" s="37"/>
      <c r="B175" s="38"/>
      <c r="C175" s="239" t="s">
        <v>433</v>
      </c>
      <c r="D175" s="239" t="s">
        <v>434</v>
      </c>
      <c r="E175" s="18" t="s">
        <v>338</v>
      </c>
      <c r="F175" s="240">
        <v>70.525000000000006</v>
      </c>
      <c r="G175" s="37"/>
      <c r="H175" s="38"/>
    </row>
    <row r="176" s="2" customFormat="1" ht="16.8" customHeight="1">
      <c r="A176" s="37"/>
      <c r="B176" s="38"/>
      <c r="C176" s="235" t="s">
        <v>214</v>
      </c>
      <c r="D176" s="236" t="s">
        <v>1</v>
      </c>
      <c r="E176" s="237" t="s">
        <v>1</v>
      </c>
      <c r="F176" s="238">
        <v>51</v>
      </c>
      <c r="G176" s="37"/>
      <c r="H176" s="38"/>
    </row>
    <row r="177" s="2" customFormat="1" ht="16.8" customHeight="1">
      <c r="A177" s="37"/>
      <c r="B177" s="38"/>
      <c r="C177" s="239" t="s">
        <v>214</v>
      </c>
      <c r="D177" s="239" t="s">
        <v>1339</v>
      </c>
      <c r="E177" s="18" t="s">
        <v>1</v>
      </c>
      <c r="F177" s="240">
        <v>51</v>
      </c>
      <c r="G177" s="37"/>
      <c r="H177" s="38"/>
    </row>
    <row r="178" s="2" customFormat="1" ht="16.8" customHeight="1">
      <c r="A178" s="37"/>
      <c r="B178" s="38"/>
      <c r="C178" s="235" t="s">
        <v>218</v>
      </c>
      <c r="D178" s="236" t="s">
        <v>1340</v>
      </c>
      <c r="E178" s="237" t="s">
        <v>1</v>
      </c>
      <c r="F178" s="238">
        <v>51</v>
      </c>
      <c r="G178" s="37"/>
      <c r="H178" s="38"/>
    </row>
    <row r="179" s="2" customFormat="1" ht="16.8" customHeight="1">
      <c r="A179" s="37"/>
      <c r="B179" s="38"/>
      <c r="C179" s="239" t="s">
        <v>218</v>
      </c>
      <c r="D179" s="239" t="s">
        <v>1339</v>
      </c>
      <c r="E179" s="18" t="s">
        <v>1</v>
      </c>
      <c r="F179" s="240">
        <v>51</v>
      </c>
      <c r="G179" s="37"/>
      <c r="H179" s="38"/>
    </row>
    <row r="180" s="2" customFormat="1" ht="16.8" customHeight="1">
      <c r="A180" s="37"/>
      <c r="B180" s="38"/>
      <c r="C180" s="235" t="s">
        <v>219</v>
      </c>
      <c r="D180" s="236" t="s">
        <v>974</v>
      </c>
      <c r="E180" s="237" t="s">
        <v>1</v>
      </c>
      <c r="F180" s="238">
        <v>180</v>
      </c>
      <c r="G180" s="37"/>
      <c r="H180" s="38"/>
    </row>
    <row r="181" s="2" customFormat="1" ht="16.8" customHeight="1">
      <c r="A181" s="37"/>
      <c r="B181" s="38"/>
      <c r="C181" s="239" t="s">
        <v>219</v>
      </c>
      <c r="D181" s="239" t="s">
        <v>990</v>
      </c>
      <c r="E181" s="18" t="s">
        <v>1</v>
      </c>
      <c r="F181" s="240">
        <v>180</v>
      </c>
      <c r="G181" s="37"/>
      <c r="H181" s="38"/>
    </row>
    <row r="182" s="2" customFormat="1" ht="16.8" customHeight="1">
      <c r="A182" s="37"/>
      <c r="B182" s="38"/>
      <c r="C182" s="241" t="s">
        <v>1337</v>
      </c>
      <c r="D182" s="37"/>
      <c r="E182" s="37"/>
      <c r="F182" s="37"/>
      <c r="G182" s="37"/>
      <c r="H182" s="38"/>
    </row>
    <row r="183" s="2" customFormat="1" ht="16.8" customHeight="1">
      <c r="A183" s="37"/>
      <c r="B183" s="38"/>
      <c r="C183" s="239" t="s">
        <v>986</v>
      </c>
      <c r="D183" s="239" t="s">
        <v>987</v>
      </c>
      <c r="E183" s="18" t="s">
        <v>254</v>
      </c>
      <c r="F183" s="240">
        <v>180</v>
      </c>
      <c r="G183" s="37"/>
      <c r="H183" s="38"/>
    </row>
    <row r="184" s="2" customFormat="1" ht="16.8" customHeight="1">
      <c r="A184" s="37"/>
      <c r="B184" s="38"/>
      <c r="C184" s="239" t="s">
        <v>902</v>
      </c>
      <c r="D184" s="239" t="s">
        <v>903</v>
      </c>
      <c r="E184" s="18" t="s">
        <v>347</v>
      </c>
      <c r="F184" s="240">
        <v>45</v>
      </c>
      <c r="G184" s="37"/>
      <c r="H184" s="38"/>
    </row>
    <row r="185" s="2" customFormat="1" ht="16.8" customHeight="1">
      <c r="A185" s="37"/>
      <c r="B185" s="38"/>
      <c r="C185" s="239" t="s">
        <v>947</v>
      </c>
      <c r="D185" s="239" t="s">
        <v>948</v>
      </c>
      <c r="E185" s="18" t="s">
        <v>347</v>
      </c>
      <c r="F185" s="240">
        <v>45</v>
      </c>
      <c r="G185" s="37"/>
      <c r="H185" s="38"/>
    </row>
    <row r="186" s="2" customFormat="1" ht="16.8" customHeight="1">
      <c r="A186" s="37"/>
      <c r="B186" s="38"/>
      <c r="C186" s="235" t="s">
        <v>221</v>
      </c>
      <c r="D186" s="236" t="s">
        <v>1</v>
      </c>
      <c r="E186" s="237" t="s">
        <v>1</v>
      </c>
      <c r="F186" s="238">
        <v>39.600000000000001</v>
      </c>
      <c r="G186" s="37"/>
      <c r="H186" s="38"/>
    </row>
    <row r="187" s="2" customFormat="1" ht="16.8" customHeight="1">
      <c r="A187" s="37"/>
      <c r="B187" s="38"/>
      <c r="C187" s="239" t="s">
        <v>1</v>
      </c>
      <c r="D187" s="239" t="s">
        <v>1086</v>
      </c>
      <c r="E187" s="18" t="s">
        <v>1</v>
      </c>
      <c r="F187" s="240">
        <v>39.600000000000001</v>
      </c>
      <c r="G187" s="37"/>
      <c r="H187" s="38"/>
    </row>
    <row r="188" s="2" customFormat="1" ht="16.8" customHeight="1">
      <c r="A188" s="37"/>
      <c r="B188" s="38"/>
      <c r="C188" s="239" t="s">
        <v>221</v>
      </c>
      <c r="D188" s="239" t="s">
        <v>259</v>
      </c>
      <c r="E188" s="18" t="s">
        <v>1</v>
      </c>
      <c r="F188" s="240">
        <v>39.600000000000001</v>
      </c>
      <c r="G188" s="37"/>
      <c r="H188" s="38"/>
    </row>
    <row r="189" s="2" customFormat="1" ht="16.8" customHeight="1">
      <c r="A189" s="37"/>
      <c r="B189" s="38"/>
      <c r="C189" s="241" t="s">
        <v>1337</v>
      </c>
      <c r="D189" s="37"/>
      <c r="E189" s="37"/>
      <c r="F189" s="37"/>
      <c r="G189" s="37"/>
      <c r="H189" s="38"/>
    </row>
    <row r="190" s="2" customFormat="1" ht="16.8" customHeight="1">
      <c r="A190" s="37"/>
      <c r="B190" s="38"/>
      <c r="C190" s="239" t="s">
        <v>916</v>
      </c>
      <c r="D190" s="239" t="s">
        <v>917</v>
      </c>
      <c r="E190" s="18" t="s">
        <v>347</v>
      </c>
      <c r="F190" s="240">
        <v>39.600000000000001</v>
      </c>
      <c r="G190" s="37"/>
      <c r="H190" s="38"/>
    </row>
    <row r="191" s="2" customFormat="1" ht="16.8" customHeight="1">
      <c r="A191" s="37"/>
      <c r="B191" s="38"/>
      <c r="C191" s="239" t="s">
        <v>927</v>
      </c>
      <c r="D191" s="239" t="s">
        <v>928</v>
      </c>
      <c r="E191" s="18" t="s">
        <v>347</v>
      </c>
      <c r="F191" s="240">
        <v>356.39999999999998</v>
      </c>
      <c r="G191" s="37"/>
      <c r="H191" s="38"/>
    </row>
    <row r="192" s="2" customFormat="1" ht="16.8" customHeight="1">
      <c r="A192" s="37"/>
      <c r="B192" s="38"/>
      <c r="C192" s="239" t="s">
        <v>932</v>
      </c>
      <c r="D192" s="239" t="s">
        <v>933</v>
      </c>
      <c r="E192" s="18" t="s">
        <v>347</v>
      </c>
      <c r="F192" s="240">
        <v>84.599999999999994</v>
      </c>
      <c r="G192" s="37"/>
      <c r="H192" s="38"/>
    </row>
    <row r="193" s="2" customFormat="1" ht="16.8" customHeight="1">
      <c r="A193" s="37"/>
      <c r="B193" s="38"/>
      <c r="C193" s="235" t="s">
        <v>223</v>
      </c>
      <c r="D193" s="236" t="s">
        <v>1</v>
      </c>
      <c r="E193" s="237" t="s">
        <v>1</v>
      </c>
      <c r="F193" s="238">
        <v>18</v>
      </c>
      <c r="G193" s="37"/>
      <c r="H193" s="38"/>
    </row>
    <row r="194" s="2" customFormat="1" ht="16.8" customHeight="1">
      <c r="A194" s="37"/>
      <c r="B194" s="38"/>
      <c r="C194" s="239" t="s">
        <v>223</v>
      </c>
      <c r="D194" s="239" t="s">
        <v>1341</v>
      </c>
      <c r="E194" s="18" t="s">
        <v>1</v>
      </c>
      <c r="F194" s="240">
        <v>18</v>
      </c>
      <c r="G194" s="37"/>
      <c r="H194" s="38"/>
    </row>
    <row r="195" s="2" customFormat="1" ht="16.8" customHeight="1">
      <c r="A195" s="37"/>
      <c r="B195" s="38"/>
      <c r="C195" s="235" t="s">
        <v>224</v>
      </c>
      <c r="D195" s="236" t="s">
        <v>1</v>
      </c>
      <c r="E195" s="237" t="s">
        <v>1</v>
      </c>
      <c r="F195" s="238">
        <v>45</v>
      </c>
      <c r="G195" s="37"/>
      <c r="H195" s="38"/>
    </row>
    <row r="196" s="2" customFormat="1" ht="16.8" customHeight="1">
      <c r="A196" s="37"/>
      <c r="B196" s="38"/>
      <c r="C196" s="239" t="s">
        <v>1</v>
      </c>
      <c r="D196" s="239" t="s">
        <v>1083</v>
      </c>
      <c r="E196" s="18" t="s">
        <v>1</v>
      </c>
      <c r="F196" s="240">
        <v>45</v>
      </c>
      <c r="G196" s="37"/>
      <c r="H196" s="38"/>
    </row>
    <row r="197" s="2" customFormat="1" ht="16.8" customHeight="1">
      <c r="A197" s="37"/>
      <c r="B197" s="38"/>
      <c r="C197" s="239" t="s">
        <v>224</v>
      </c>
      <c r="D197" s="239" t="s">
        <v>259</v>
      </c>
      <c r="E197" s="18" t="s">
        <v>1</v>
      </c>
      <c r="F197" s="240">
        <v>45</v>
      </c>
      <c r="G197" s="37"/>
      <c r="H197" s="38"/>
    </row>
    <row r="198" s="2" customFormat="1" ht="16.8" customHeight="1">
      <c r="A198" s="37"/>
      <c r="B198" s="38"/>
      <c r="C198" s="241" t="s">
        <v>1337</v>
      </c>
      <c r="D198" s="37"/>
      <c r="E198" s="37"/>
      <c r="F198" s="37"/>
      <c r="G198" s="37"/>
      <c r="H198" s="38"/>
    </row>
    <row r="199" s="2" customFormat="1" ht="16.8" customHeight="1">
      <c r="A199" s="37"/>
      <c r="B199" s="38"/>
      <c r="C199" s="239" t="s">
        <v>902</v>
      </c>
      <c r="D199" s="239" t="s">
        <v>903</v>
      </c>
      <c r="E199" s="18" t="s">
        <v>347</v>
      </c>
      <c r="F199" s="240">
        <v>45</v>
      </c>
      <c r="G199" s="37"/>
      <c r="H199" s="38"/>
    </row>
    <row r="200" s="2" customFormat="1" ht="16.8" customHeight="1">
      <c r="A200" s="37"/>
      <c r="B200" s="38"/>
      <c r="C200" s="239" t="s">
        <v>910</v>
      </c>
      <c r="D200" s="239" t="s">
        <v>911</v>
      </c>
      <c r="E200" s="18" t="s">
        <v>347</v>
      </c>
      <c r="F200" s="240">
        <v>405</v>
      </c>
      <c r="G200" s="37"/>
      <c r="H200" s="38"/>
    </row>
    <row r="201" s="2" customFormat="1" ht="16.8" customHeight="1">
      <c r="A201" s="37"/>
      <c r="B201" s="38"/>
      <c r="C201" s="239" t="s">
        <v>932</v>
      </c>
      <c r="D201" s="239" t="s">
        <v>933</v>
      </c>
      <c r="E201" s="18" t="s">
        <v>347</v>
      </c>
      <c r="F201" s="240">
        <v>84.599999999999994</v>
      </c>
      <c r="G201" s="37"/>
      <c r="H201" s="38"/>
    </row>
    <row r="202" s="2" customFormat="1" ht="16.8" customHeight="1">
      <c r="A202" s="37"/>
      <c r="B202" s="38"/>
      <c r="C202" s="235" t="s">
        <v>226</v>
      </c>
      <c r="D202" s="236" t="s">
        <v>1</v>
      </c>
      <c r="E202" s="237" t="s">
        <v>1</v>
      </c>
      <c r="F202" s="238">
        <v>180</v>
      </c>
      <c r="G202" s="37"/>
      <c r="H202" s="38"/>
    </row>
    <row r="203" s="2" customFormat="1" ht="16.8" customHeight="1">
      <c r="A203" s="37"/>
      <c r="B203" s="38"/>
      <c r="C203" s="239" t="s">
        <v>226</v>
      </c>
      <c r="D203" s="239" t="s">
        <v>995</v>
      </c>
      <c r="E203" s="18" t="s">
        <v>1</v>
      </c>
      <c r="F203" s="240">
        <v>180</v>
      </c>
      <c r="G203" s="37"/>
      <c r="H203" s="38"/>
    </row>
    <row r="204" s="2" customFormat="1" ht="16.8" customHeight="1">
      <c r="A204" s="37"/>
      <c r="B204" s="38"/>
      <c r="C204" s="241" t="s">
        <v>1337</v>
      </c>
      <c r="D204" s="37"/>
      <c r="E204" s="37"/>
      <c r="F204" s="37"/>
      <c r="G204" s="37"/>
      <c r="H204" s="38"/>
    </row>
    <row r="205" s="2" customFormat="1" ht="16.8" customHeight="1">
      <c r="A205" s="37"/>
      <c r="B205" s="38"/>
      <c r="C205" s="239" t="s">
        <v>991</v>
      </c>
      <c r="D205" s="239" t="s">
        <v>992</v>
      </c>
      <c r="E205" s="18" t="s">
        <v>254</v>
      </c>
      <c r="F205" s="240">
        <v>180</v>
      </c>
      <c r="G205" s="37"/>
      <c r="H205" s="38"/>
    </row>
    <row r="206" s="2" customFormat="1" ht="16.8" customHeight="1">
      <c r="A206" s="37"/>
      <c r="B206" s="38"/>
      <c r="C206" s="239" t="s">
        <v>916</v>
      </c>
      <c r="D206" s="239" t="s">
        <v>917</v>
      </c>
      <c r="E206" s="18" t="s">
        <v>347</v>
      </c>
      <c r="F206" s="240">
        <v>39.600000000000001</v>
      </c>
      <c r="G206" s="37"/>
      <c r="H206" s="38"/>
    </row>
    <row r="207" s="2" customFormat="1">
      <c r="A207" s="37"/>
      <c r="B207" s="38"/>
      <c r="C207" s="239" t="s">
        <v>942</v>
      </c>
      <c r="D207" s="239" t="s">
        <v>943</v>
      </c>
      <c r="E207" s="18" t="s">
        <v>347</v>
      </c>
      <c r="F207" s="240">
        <v>39.600000000000001</v>
      </c>
      <c r="G207" s="37"/>
      <c r="H207" s="38"/>
    </row>
    <row r="208" s="2" customFormat="1" ht="16.8" customHeight="1">
      <c r="A208" s="37"/>
      <c r="B208" s="38"/>
      <c r="C208" s="235" t="s">
        <v>229</v>
      </c>
      <c r="D208" s="236" t="s">
        <v>1</v>
      </c>
      <c r="E208" s="237" t="s">
        <v>1</v>
      </c>
      <c r="F208" s="238">
        <v>63.405000000000001</v>
      </c>
      <c r="G208" s="37"/>
      <c r="H208" s="38"/>
    </row>
    <row r="209" s="2" customFormat="1" ht="16.8" customHeight="1">
      <c r="A209" s="37"/>
      <c r="B209" s="38"/>
      <c r="C209" s="239" t="s">
        <v>1</v>
      </c>
      <c r="D209" s="239" t="s">
        <v>430</v>
      </c>
      <c r="E209" s="18" t="s">
        <v>1</v>
      </c>
      <c r="F209" s="240">
        <v>0</v>
      </c>
      <c r="G209" s="37"/>
      <c r="H209" s="38"/>
    </row>
    <row r="210" s="2" customFormat="1" ht="16.8" customHeight="1">
      <c r="A210" s="37"/>
      <c r="B210" s="38"/>
      <c r="C210" s="239" t="s">
        <v>1</v>
      </c>
      <c r="D210" s="239" t="s">
        <v>1009</v>
      </c>
      <c r="E210" s="18" t="s">
        <v>1</v>
      </c>
      <c r="F210" s="240">
        <v>63.405000000000001</v>
      </c>
      <c r="G210" s="37"/>
      <c r="H210" s="38"/>
    </row>
    <row r="211" s="2" customFormat="1" ht="16.8" customHeight="1">
      <c r="A211" s="37"/>
      <c r="B211" s="38"/>
      <c r="C211" s="239" t="s">
        <v>229</v>
      </c>
      <c r="D211" s="239" t="s">
        <v>259</v>
      </c>
      <c r="E211" s="18" t="s">
        <v>1</v>
      </c>
      <c r="F211" s="240">
        <v>63.405000000000001</v>
      </c>
      <c r="G211" s="37"/>
      <c r="H211" s="38"/>
    </row>
    <row r="212" s="2" customFormat="1" ht="16.8" customHeight="1">
      <c r="A212" s="37"/>
      <c r="B212" s="38"/>
      <c r="C212" s="241" t="s">
        <v>1337</v>
      </c>
      <c r="D212" s="37"/>
      <c r="E212" s="37"/>
      <c r="F212" s="37"/>
      <c r="G212" s="37"/>
      <c r="H212" s="38"/>
    </row>
    <row r="213" s="2" customFormat="1">
      <c r="A213" s="37"/>
      <c r="B213" s="38"/>
      <c r="C213" s="239" t="s">
        <v>426</v>
      </c>
      <c r="D213" s="239" t="s">
        <v>427</v>
      </c>
      <c r="E213" s="18" t="s">
        <v>338</v>
      </c>
      <c r="F213" s="240">
        <v>63.405000000000001</v>
      </c>
      <c r="G213" s="37"/>
      <c r="H213" s="38"/>
    </row>
    <row r="214" s="2" customFormat="1">
      <c r="A214" s="37"/>
      <c r="B214" s="38"/>
      <c r="C214" s="239" t="s">
        <v>461</v>
      </c>
      <c r="D214" s="239" t="s">
        <v>462</v>
      </c>
      <c r="E214" s="18" t="s">
        <v>347</v>
      </c>
      <c r="F214" s="240">
        <v>114.12900000000001</v>
      </c>
      <c r="G214" s="37"/>
      <c r="H214" s="38"/>
    </row>
    <row r="215" s="2" customFormat="1" ht="16.8" customHeight="1">
      <c r="A215" s="37"/>
      <c r="B215" s="38"/>
      <c r="C215" s="239" t="s">
        <v>467</v>
      </c>
      <c r="D215" s="239" t="s">
        <v>468</v>
      </c>
      <c r="E215" s="18" t="s">
        <v>338</v>
      </c>
      <c r="F215" s="240">
        <v>63.405000000000001</v>
      </c>
      <c r="G215" s="37"/>
      <c r="H215" s="38"/>
    </row>
    <row r="216" s="2" customFormat="1" ht="16.8" customHeight="1">
      <c r="A216" s="37"/>
      <c r="B216" s="38"/>
      <c r="C216" s="235" t="s">
        <v>231</v>
      </c>
      <c r="D216" s="236" t="s">
        <v>1</v>
      </c>
      <c r="E216" s="237" t="s">
        <v>1</v>
      </c>
      <c r="F216" s="238">
        <v>10</v>
      </c>
      <c r="G216" s="37"/>
      <c r="H216" s="38"/>
    </row>
    <row r="217" s="2" customFormat="1" ht="16.8" customHeight="1">
      <c r="A217" s="37"/>
      <c r="B217" s="38"/>
      <c r="C217" s="239" t="s">
        <v>231</v>
      </c>
      <c r="D217" s="239" t="s">
        <v>997</v>
      </c>
      <c r="E217" s="18" t="s">
        <v>1</v>
      </c>
      <c r="F217" s="240">
        <v>10</v>
      </c>
      <c r="G217" s="37"/>
      <c r="H217" s="38"/>
    </row>
    <row r="218" s="2" customFormat="1" ht="16.8" customHeight="1">
      <c r="A218" s="37"/>
      <c r="B218" s="38"/>
      <c r="C218" s="241" t="s">
        <v>1337</v>
      </c>
      <c r="D218" s="37"/>
      <c r="E218" s="37"/>
      <c r="F218" s="37"/>
      <c r="G218" s="37"/>
      <c r="H218" s="38"/>
    </row>
    <row r="219" s="2" customFormat="1" ht="16.8" customHeight="1">
      <c r="A219" s="37"/>
      <c r="B219" s="38"/>
      <c r="C219" s="239" t="s">
        <v>329</v>
      </c>
      <c r="D219" s="239" t="s">
        <v>330</v>
      </c>
      <c r="E219" s="18" t="s">
        <v>254</v>
      </c>
      <c r="F219" s="240">
        <v>10</v>
      </c>
      <c r="G219" s="37"/>
      <c r="H219" s="38"/>
    </row>
    <row r="220" s="2" customFormat="1">
      <c r="A220" s="37"/>
      <c r="B220" s="38"/>
      <c r="C220" s="239" t="s">
        <v>380</v>
      </c>
      <c r="D220" s="239" t="s">
        <v>381</v>
      </c>
      <c r="E220" s="18" t="s">
        <v>338</v>
      </c>
      <c r="F220" s="240">
        <v>1</v>
      </c>
      <c r="G220" s="37"/>
      <c r="H220" s="38"/>
    </row>
    <row r="221" s="2" customFormat="1" ht="16.8" customHeight="1">
      <c r="A221" s="37"/>
      <c r="B221" s="38"/>
      <c r="C221" s="239" t="s">
        <v>433</v>
      </c>
      <c r="D221" s="239" t="s">
        <v>434</v>
      </c>
      <c r="E221" s="18" t="s">
        <v>338</v>
      </c>
      <c r="F221" s="240">
        <v>70.525000000000006</v>
      </c>
      <c r="G221" s="37"/>
      <c r="H221" s="38"/>
    </row>
    <row r="222" s="2" customFormat="1" ht="16.8" customHeight="1">
      <c r="A222" s="37"/>
      <c r="B222" s="38"/>
      <c r="C222" s="235" t="s">
        <v>233</v>
      </c>
      <c r="D222" s="236" t="s">
        <v>1</v>
      </c>
      <c r="E222" s="237" t="s">
        <v>1</v>
      </c>
      <c r="F222" s="238">
        <v>5.0499999999999998</v>
      </c>
      <c r="G222" s="37"/>
      <c r="H222" s="38"/>
    </row>
    <row r="223" s="2" customFormat="1" ht="16.8" customHeight="1">
      <c r="A223" s="37"/>
      <c r="B223" s="38"/>
      <c r="C223" s="239" t="s">
        <v>1</v>
      </c>
      <c r="D223" s="239" t="s">
        <v>341</v>
      </c>
      <c r="E223" s="18" t="s">
        <v>1</v>
      </c>
      <c r="F223" s="240">
        <v>0</v>
      </c>
      <c r="G223" s="37"/>
      <c r="H223" s="38"/>
    </row>
    <row r="224" s="2" customFormat="1" ht="16.8" customHeight="1">
      <c r="A224" s="37"/>
      <c r="B224" s="38"/>
      <c r="C224" s="239" t="s">
        <v>233</v>
      </c>
      <c r="D224" s="239" t="s">
        <v>999</v>
      </c>
      <c r="E224" s="18" t="s">
        <v>1</v>
      </c>
      <c r="F224" s="240">
        <v>5.0499999999999998</v>
      </c>
      <c r="G224" s="37"/>
      <c r="H224" s="38"/>
    </row>
    <row r="225" s="2" customFormat="1" ht="16.8" customHeight="1">
      <c r="A225" s="37"/>
      <c r="B225" s="38"/>
      <c r="C225" s="241" t="s">
        <v>1337</v>
      </c>
      <c r="D225" s="37"/>
      <c r="E225" s="37"/>
      <c r="F225" s="37"/>
      <c r="G225" s="37"/>
      <c r="H225" s="38"/>
    </row>
    <row r="226" s="2" customFormat="1" ht="16.8" customHeight="1">
      <c r="A226" s="37"/>
      <c r="B226" s="38"/>
      <c r="C226" s="239" t="s">
        <v>336</v>
      </c>
      <c r="D226" s="239" t="s">
        <v>337</v>
      </c>
      <c r="E226" s="18" t="s">
        <v>338</v>
      </c>
      <c r="F226" s="240">
        <v>5.0499999999999998</v>
      </c>
      <c r="G226" s="37"/>
      <c r="H226" s="38"/>
    </row>
    <row r="227" s="2" customFormat="1" ht="16.8" customHeight="1">
      <c r="A227" s="37"/>
      <c r="B227" s="38"/>
      <c r="C227" s="239" t="s">
        <v>345</v>
      </c>
      <c r="D227" s="239" t="s">
        <v>346</v>
      </c>
      <c r="E227" s="18" t="s">
        <v>347</v>
      </c>
      <c r="F227" s="240">
        <v>9.0899999999999999</v>
      </c>
      <c r="G227" s="37"/>
      <c r="H227" s="38"/>
    </row>
    <row r="228" s="2" customFormat="1" ht="16.8" customHeight="1">
      <c r="A228" s="37"/>
      <c r="B228" s="38"/>
      <c r="C228" s="235" t="s">
        <v>577</v>
      </c>
      <c r="D228" s="236" t="s">
        <v>1</v>
      </c>
      <c r="E228" s="237" t="s">
        <v>1</v>
      </c>
      <c r="F228" s="238">
        <v>6.1200000000000001</v>
      </c>
      <c r="G228" s="37"/>
      <c r="H228" s="38"/>
    </row>
    <row r="229" s="2" customFormat="1" ht="16.8" customHeight="1">
      <c r="A229" s="37"/>
      <c r="B229" s="38"/>
      <c r="C229" s="239" t="s">
        <v>577</v>
      </c>
      <c r="D229" s="239" t="s">
        <v>1060</v>
      </c>
      <c r="E229" s="18" t="s">
        <v>1</v>
      </c>
      <c r="F229" s="240">
        <v>6.1200000000000001</v>
      </c>
      <c r="G229" s="37"/>
      <c r="H229" s="38"/>
    </row>
    <row r="230" s="2" customFormat="1" ht="16.8" customHeight="1">
      <c r="A230" s="37"/>
      <c r="B230" s="38"/>
      <c r="C230" s="241" t="s">
        <v>1337</v>
      </c>
      <c r="D230" s="37"/>
      <c r="E230" s="37"/>
      <c r="F230" s="37"/>
      <c r="G230" s="37"/>
      <c r="H230" s="38"/>
    </row>
    <row r="231" s="2" customFormat="1" ht="16.8" customHeight="1">
      <c r="A231" s="37"/>
      <c r="B231" s="38"/>
      <c r="C231" s="239" t="s">
        <v>573</v>
      </c>
      <c r="D231" s="239" t="s">
        <v>574</v>
      </c>
      <c r="E231" s="18" t="s">
        <v>338</v>
      </c>
      <c r="F231" s="240">
        <v>6.1200000000000001</v>
      </c>
      <c r="G231" s="37"/>
      <c r="H231" s="38"/>
    </row>
    <row r="232" s="2" customFormat="1">
      <c r="A232" s="37"/>
      <c r="B232" s="38"/>
      <c r="C232" s="239" t="s">
        <v>426</v>
      </c>
      <c r="D232" s="239" t="s">
        <v>427</v>
      </c>
      <c r="E232" s="18" t="s">
        <v>338</v>
      </c>
      <c r="F232" s="240">
        <v>63.405000000000001</v>
      </c>
      <c r="G232" s="37"/>
      <c r="H232" s="38"/>
    </row>
    <row r="233" s="2" customFormat="1" ht="7.44" customHeight="1">
      <c r="A233" s="37"/>
      <c r="B233" s="59"/>
      <c r="C233" s="60"/>
      <c r="D233" s="60"/>
      <c r="E233" s="60"/>
      <c r="F233" s="60"/>
      <c r="G233" s="60"/>
      <c r="H233" s="38"/>
    </row>
    <row r="234" s="2" customFormat="1">
      <c r="A234" s="37"/>
      <c r="B234" s="37"/>
      <c r="C234" s="37"/>
      <c r="D234" s="37"/>
      <c r="E234" s="37"/>
      <c r="F234" s="37"/>
      <c r="G234" s="37"/>
      <c r="H234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Klajmonova-HP\Klajmonova</dc:creator>
  <cp:lastModifiedBy>Klajmonova-HP\Klajmonova</cp:lastModifiedBy>
  <dcterms:created xsi:type="dcterms:W3CDTF">2023-02-20T14:33:02Z</dcterms:created>
  <dcterms:modified xsi:type="dcterms:W3CDTF">2023-02-20T14:33:07Z</dcterms:modified>
</cp:coreProperties>
</file>